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1" documentId="8_{A6C26FC6-2DEA-41F6-A070-77585DAB3E83}" xr6:coauthVersionLast="47" xr6:coauthVersionMax="47" xr10:uidLastSave="{34C9B930-8E07-4878-96A5-1332C98EA219}"/>
  <bookViews>
    <workbookView xWindow="-120" yWindow="-120" windowWidth="29040" windowHeight="15720" xr2:uid="{C62D8A92-6A9D-4EDB-AB4C-4C4557042676}"/>
  </bookViews>
  <sheets>
    <sheet name="Stand ronde 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19" i="1"/>
  <c r="H15" i="1"/>
  <c r="N14" i="1"/>
  <c r="G12" i="1"/>
  <c r="G10" i="1"/>
  <c r="K10" i="1" s="1"/>
  <c r="N13" i="1"/>
  <c r="F135" i="1"/>
  <c r="F134" i="1"/>
  <c r="F133" i="1"/>
  <c r="F132" i="1"/>
  <c r="F131" i="1"/>
  <c r="F130" i="1"/>
  <c r="F129" i="1"/>
  <c r="F126" i="1"/>
  <c r="F125" i="1"/>
  <c r="F124" i="1"/>
  <c r="F123" i="1"/>
  <c r="F122" i="1"/>
  <c r="F121" i="1"/>
  <c r="F120" i="1"/>
  <c r="F118" i="1"/>
  <c r="F117" i="1"/>
  <c r="F116" i="1"/>
  <c r="F115" i="1"/>
  <c r="F114" i="1"/>
  <c r="F113" i="1"/>
  <c r="F112" i="1"/>
  <c r="F111" i="1"/>
  <c r="F109" i="1"/>
  <c r="F108" i="1"/>
  <c r="F107" i="1"/>
  <c r="F106" i="1"/>
  <c r="F105" i="1"/>
  <c r="F104" i="1"/>
  <c r="F103" i="1"/>
  <c r="F102" i="1"/>
  <c r="F100" i="1"/>
  <c r="F99" i="1"/>
  <c r="F98" i="1"/>
  <c r="F97" i="1"/>
  <c r="F95" i="1"/>
  <c r="F94" i="1"/>
  <c r="F93" i="1"/>
  <c r="F92" i="1"/>
  <c r="F91" i="1"/>
  <c r="F90" i="1"/>
  <c r="F89" i="1"/>
  <c r="F86" i="1"/>
  <c r="F85" i="1"/>
  <c r="F84" i="1"/>
  <c r="F81" i="1"/>
  <c r="F80" i="1"/>
  <c r="F79" i="1"/>
  <c r="F78" i="1"/>
  <c r="F77" i="1"/>
  <c r="F76" i="1"/>
  <c r="F75" i="1"/>
  <c r="F72" i="1"/>
  <c r="F71" i="1"/>
  <c r="F70" i="1"/>
  <c r="F69" i="1"/>
  <c r="F68" i="1"/>
  <c r="F67" i="1"/>
  <c r="F66" i="1"/>
  <c r="F65" i="1"/>
  <c r="F63" i="1"/>
  <c r="F62" i="1"/>
  <c r="F61" i="1"/>
  <c r="F60" i="1"/>
  <c r="F59" i="1"/>
  <c r="F58" i="1"/>
  <c r="F57" i="1"/>
  <c r="F54" i="1"/>
  <c r="F53" i="1"/>
  <c r="F51" i="1"/>
  <c r="F50" i="1"/>
  <c r="F49" i="1"/>
  <c r="F48" i="1"/>
  <c r="F47" i="1"/>
  <c r="F46" i="1"/>
  <c r="F45" i="1"/>
  <c r="F44" i="1"/>
  <c r="F41" i="1"/>
  <c r="F40" i="1"/>
  <c r="F39" i="1"/>
  <c r="F37" i="1"/>
  <c r="F36" i="1"/>
  <c r="F35" i="1"/>
  <c r="F34" i="1"/>
  <c r="F33" i="1"/>
  <c r="F32" i="1"/>
  <c r="F31" i="1"/>
  <c r="F30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E27" i="1"/>
  <c r="N26" i="1"/>
  <c r="J26" i="1"/>
  <c r="H26" i="1"/>
  <c r="G26" i="1"/>
  <c r="F26" i="1"/>
  <c r="F25" i="1"/>
  <c r="F24" i="1"/>
  <c r="F23" i="1"/>
  <c r="F22" i="1"/>
  <c r="F21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P2" i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L26" i="1" l="1"/>
  <c r="H18" i="1"/>
  <c r="G4" i="1"/>
  <c r="K4" i="1" s="1"/>
  <c r="I26" i="1"/>
  <c r="H22" i="1"/>
  <c r="H4" i="1"/>
  <c r="G5" i="1" s="1"/>
  <c r="N4" i="1"/>
  <c r="J13" i="1"/>
  <c r="J17" i="1"/>
  <c r="G25" i="1"/>
  <c r="K25" i="1" s="1"/>
  <c r="J21" i="1"/>
  <c r="H24" i="1"/>
  <c r="H25" i="1"/>
  <c r="G19" i="1"/>
  <c r="K19" i="1" s="1"/>
  <c r="J4" i="1"/>
  <c r="J14" i="1"/>
  <c r="K26" i="1"/>
  <c r="N25" i="1"/>
  <c r="G24" i="1"/>
  <c r="N17" i="1"/>
  <c r="H12" i="1"/>
  <c r="J24" i="1"/>
  <c r="G23" i="1"/>
  <c r="H10" i="1"/>
  <c r="N24" i="1"/>
  <c r="L24" i="1" s="1"/>
  <c r="H23" i="1"/>
  <c r="J23" i="1"/>
  <c r="K12" i="1"/>
  <c r="N16" i="1"/>
  <c r="J16" i="1"/>
  <c r="H14" i="1"/>
  <c r="G14" i="1"/>
  <c r="L14" i="1" s="1"/>
  <c r="N10" i="1"/>
  <c r="G15" i="1"/>
  <c r="K22" i="1"/>
  <c r="J10" i="1"/>
  <c r="I10" i="1" s="1"/>
  <c r="N12" i="1"/>
  <c r="L12" i="1" s="1"/>
  <c r="J12" i="1"/>
  <c r="I12" i="1" s="1"/>
  <c r="H13" i="1"/>
  <c r="N22" i="1"/>
  <c r="L22" i="1" s="1"/>
  <c r="J22" i="1"/>
  <c r="K24" i="1"/>
  <c r="N19" i="1"/>
  <c r="J19" i="1"/>
  <c r="G13" i="1"/>
  <c r="L13" i="1" s="1"/>
  <c r="N18" i="1"/>
  <c r="G17" i="1"/>
  <c r="L17" i="1" s="1"/>
  <c r="N23" i="1"/>
  <c r="L23" i="1" s="1"/>
  <c r="H17" i="1"/>
  <c r="H21" i="1"/>
  <c r="G21" i="1"/>
  <c r="N15" i="1"/>
  <c r="J15" i="1"/>
  <c r="G16" i="1"/>
  <c r="G18" i="1"/>
  <c r="H16" i="1"/>
  <c r="N21" i="1"/>
  <c r="J25" i="1"/>
  <c r="J18" i="1"/>
  <c r="L21" i="1" l="1"/>
  <c r="I19" i="1"/>
  <c r="I25" i="1"/>
  <c r="L25" i="1"/>
  <c r="J5" i="1"/>
  <c r="I22" i="1"/>
  <c r="I23" i="1"/>
  <c r="L4" i="1"/>
  <c r="H5" i="1"/>
  <c r="I5" i="1" s="1"/>
  <c r="N5" i="1"/>
  <c r="K23" i="1"/>
  <c r="L19" i="1"/>
  <c r="I4" i="1"/>
  <c r="I24" i="1"/>
  <c r="L16" i="1"/>
  <c r="K15" i="1"/>
  <c r="I15" i="1"/>
  <c r="L10" i="1"/>
  <c r="I17" i="1"/>
  <c r="K17" i="1"/>
  <c r="L15" i="1"/>
  <c r="I14" i="1"/>
  <c r="K14" i="1"/>
  <c r="I21" i="1"/>
  <c r="K21" i="1"/>
  <c r="I16" i="1"/>
  <c r="K16" i="1"/>
  <c r="K5" i="1"/>
  <c r="K18" i="1"/>
  <c r="I18" i="1"/>
  <c r="L18" i="1"/>
  <c r="K13" i="1"/>
  <c r="I13" i="1"/>
  <c r="L5" i="1" l="1"/>
  <c r="H6" i="1" l="1"/>
  <c r="N6" i="1"/>
  <c r="J6" i="1"/>
  <c r="G6" i="1"/>
  <c r="K6" i="1" l="1"/>
  <c r="I6" i="1"/>
  <c r="L6" i="1"/>
  <c r="H7" i="1" l="1"/>
  <c r="N7" i="1"/>
  <c r="G7" i="1"/>
  <c r="J7" i="1"/>
  <c r="L7" i="1" l="1"/>
  <c r="K7" i="1"/>
  <c r="I7" i="1"/>
  <c r="J8" i="1" l="1"/>
  <c r="N8" i="1"/>
  <c r="H8" i="1"/>
  <c r="G8" i="1"/>
  <c r="I8" i="1" l="1"/>
  <c r="K8" i="1"/>
  <c r="L8" i="1"/>
  <c r="H9" i="1" l="1"/>
  <c r="N9" i="1"/>
  <c r="G9" i="1"/>
  <c r="J9" i="1"/>
  <c r="K9" i="1" l="1"/>
  <c r="I9" i="1"/>
  <c r="L9" i="1"/>
  <c r="N11" i="1" l="1"/>
  <c r="J11" i="1"/>
  <c r="J27" i="1" s="1"/>
  <c r="H11" i="1"/>
  <c r="H27" i="1" s="1"/>
  <c r="G11" i="1"/>
  <c r="I11" i="1" l="1"/>
  <c r="I27" i="1" s="1"/>
  <c r="K11" i="1"/>
  <c r="K27" i="1" s="1"/>
  <c r="G27" i="1"/>
  <c r="H28" i="1" s="1"/>
  <c r="J28" i="1"/>
  <c r="L11" i="1"/>
  <c r="N27" i="1"/>
  <c r="I28" i="1" l="1"/>
</calcChain>
</file>

<file path=xl/sharedStrings.xml><?xml version="1.0" encoding="utf-8"?>
<sst xmlns="http://schemas.openxmlformats.org/spreadsheetml/2006/main" count="506" uniqueCount="186">
  <si>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</si>
  <si>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</si>
  <si>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</si>
  <si>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</si>
  <si>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</si>
  <si>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</si>
  <si>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</si>
  <si>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</si>
  <si>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</si>
  <si>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</si>
  <si>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</si>
  <si>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</si>
  <si>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</si>
  <si>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</si>
  <si>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</si>
  <si>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</si>
  <si>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</si>
  <si>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</si>
  <si>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</si>
  <si>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</si>
  <si>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</si>
  <si>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14</t>
  </si>
  <si>
    <t>plaatsing</t>
  </si>
  <si>
    <t>(incl comp)</t>
  </si>
  <si>
    <t>punten</t>
  </si>
  <si>
    <t>Piet Smit</t>
  </si>
  <si>
    <t>1</t>
  </si>
  <si>
    <t>Ruud Groot</t>
  </si>
  <si>
    <t>Paul Teer</t>
  </si>
  <si>
    <t>Geert van der Loo</t>
  </si>
  <si>
    <t>3</t>
  </si>
  <si>
    <t>Boudewijn van der Veen</t>
  </si>
  <si>
    <t>4</t>
  </si>
  <si>
    <t>Peter Groot</t>
  </si>
  <si>
    <t>2</t>
  </si>
  <si>
    <t>Ton Wessel</t>
  </si>
  <si>
    <t>Kaj Kruit</t>
  </si>
  <si>
    <t>Paul van der Lem</t>
  </si>
  <si>
    <t>Leo Kool</t>
  </si>
  <si>
    <t>Martin Berends</t>
  </si>
  <si>
    <t>Cees Staal</t>
  </si>
  <si>
    <t>Aart van Dijk</t>
  </si>
  <si>
    <t xml:space="preserve">Johan Deubel  </t>
  </si>
  <si>
    <t>Schelte Betten</t>
  </si>
  <si>
    <t>Hans Knobbe</t>
  </si>
  <si>
    <t>Minder dan 60% gespeeld</t>
  </si>
  <si>
    <t>Jai Sital</t>
  </si>
  <si>
    <t>Peter Foks</t>
  </si>
  <si>
    <t>Hans Slob</t>
  </si>
  <si>
    <t>6</t>
  </si>
  <si>
    <t>Barbara Graas</t>
  </si>
  <si>
    <t>Kees van den Berg</t>
  </si>
  <si>
    <t>5</t>
  </si>
  <si>
    <t>Dik Vermeulen</t>
  </si>
  <si>
    <t>TOTALEN</t>
  </si>
  <si>
    <t>RONDE 14</t>
  </si>
  <si>
    <t>Uitslag</t>
  </si>
  <si>
    <t>Wit</t>
  </si>
  <si>
    <t>Zwart</t>
  </si>
  <si>
    <t>Peter Foks - Paul Teer</t>
  </si>
  <si>
    <t>0-2</t>
  </si>
  <si>
    <t>550</t>
  </si>
  <si>
    <t>1950</t>
  </si>
  <si>
    <t>Martin Berends - Ruud Groot</t>
  </si>
  <si>
    <t>Ton Wessel - Piet Smit</t>
  </si>
  <si>
    <t>1-1</t>
  </si>
  <si>
    <t>1350</t>
  </si>
  <si>
    <t>1150</t>
  </si>
  <si>
    <t>Kaj Kruit - Geert van der Loo</t>
  </si>
  <si>
    <t>Leo Kool - Boudewijn van der Veen</t>
  </si>
  <si>
    <t>1250</t>
  </si>
  <si>
    <t>Johan Deubel - Jai Sital</t>
  </si>
  <si>
    <t>Paul van der Lem - Schelte Betten</t>
  </si>
  <si>
    <t>2-0</t>
  </si>
  <si>
    <t>1900</t>
  </si>
  <si>
    <t>600</t>
  </si>
  <si>
    <t>Aart van Dijk - Hans Knobbe</t>
  </si>
  <si>
    <t>2000</t>
  </si>
  <si>
    <t>500</t>
  </si>
  <si>
    <t>RONDE 13</t>
  </si>
  <si>
    <t>Boudewijn van der Veen - Paul van der Lem</t>
  </si>
  <si>
    <t>Ton Wessel - Peter Groot</t>
  </si>
  <si>
    <t>1300</t>
  </si>
  <si>
    <t>1200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</si>
  <si>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</si>
  <si>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</si>
  <si>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</si>
  <si>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</si>
  <si>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</si>
  <si>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</si>
  <si>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</si>
  <si>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</si>
  <si>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</si>
  <si>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</si>
  <si>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</si>
  <si>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</si>
  <si>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</si>
  <si>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650</t>
  </si>
  <si>
    <t>1850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</si>
  <si>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</si>
  <si>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</si>
  <si>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</si>
  <si>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</si>
  <si>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</si>
  <si>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</si>
  <si>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</si>
  <si>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</si>
  <si>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</si>
  <si>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</si>
  <si>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</si>
  <si>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</si>
  <si>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</si>
  <si>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2050</t>
  </si>
  <si>
    <t>450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</si>
  <si>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</si>
  <si>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</si>
  <si>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</si>
  <si>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</si>
  <si>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</si>
  <si>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</si>
  <si>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</si>
  <si>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</si>
  <si>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</si>
  <si>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</si>
  <si>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</si>
  <si>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</si>
  <si>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</si>
  <si>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</si>
  <si>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</si>
  <si>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</si>
  <si>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</si>
  <si>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</si>
  <si>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</si>
  <si>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</si>
  <si>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</si>
  <si>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</si>
  <si>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</si>
  <si>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</si>
  <si>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1400</t>
  </si>
  <si>
    <t>1100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</si>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</sst>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i/>
      <sz val="8"/>
      <color rgb="FF4BACC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1" fontId="4" fillId="0" borderId="0" xfId="0" applyNumberFormat="1" applyFont="1"/>
    <xf numFmtId="0" fontId="10" fillId="0" borderId="0" xfId="0" applyFont="1"/>
    <xf numFmtId="1" fontId="1" fillId="0" borderId="0" xfId="0" applyNumberFormat="1" applyFont="1"/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/>
    <xf numFmtId="0" fontId="11" fillId="2" borderId="2" xfId="0" applyFont="1" applyFill="1" applyBorder="1"/>
    <xf numFmtId="0" fontId="14" fillId="2" borderId="0" xfId="0" applyFont="1" applyFill="1"/>
    <xf numFmtId="0" fontId="11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49" fontId="15" fillId="2" borderId="3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/>
    <xf numFmtId="1" fontId="11" fillId="2" borderId="3" xfId="0" applyNumberFormat="1" applyFont="1" applyFill="1" applyBorder="1"/>
    <xf numFmtId="0" fontId="14" fillId="2" borderId="0" xfId="0" applyFont="1" applyFill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/>
    </xf>
    <xf numFmtId="49" fontId="16" fillId="2" borderId="4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/>
    <xf numFmtId="1" fontId="11" fillId="2" borderId="4" xfId="0" applyNumberFormat="1" applyFont="1" applyFill="1" applyBorder="1"/>
    <xf numFmtId="16" fontId="14" fillId="2" borderId="0" xfId="0" applyNumberFormat="1" applyFont="1" applyFill="1"/>
    <xf numFmtId="1" fontId="17" fillId="0" borderId="6" xfId="0" applyNumberFormat="1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1" fontId="17" fillId="0" borderId="5" xfId="0" applyNumberFormat="1" applyFont="1" applyBorder="1" applyAlignment="1">
      <alignment horizontal="center"/>
    </xf>
    <xf numFmtId="0" fontId="17" fillId="0" borderId="5" xfId="0" applyFont="1" applyBorder="1"/>
    <xf numFmtId="0" fontId="6" fillId="3" borderId="7" xfId="0" applyFont="1" applyFill="1" applyBorder="1"/>
    <xf numFmtId="0" fontId="6" fillId="0" borderId="7" xfId="0" applyFont="1" applyBorder="1"/>
    <xf numFmtId="0" fontId="6" fillId="4" borderId="7" xfId="0" applyFont="1" applyFill="1" applyBorder="1"/>
    <xf numFmtId="0" fontId="6" fillId="5" borderId="7" xfId="0" applyFont="1" applyFill="1" applyBorder="1"/>
    <xf numFmtId="0" fontId="1" fillId="6" borderId="5" xfId="0" applyFont="1" applyFill="1" applyBorder="1" applyAlignment="1">
      <alignment horizontal="left"/>
    </xf>
    <xf numFmtId="0" fontId="4" fillId="6" borderId="6" xfId="0" applyFont="1" applyFill="1" applyBorder="1"/>
    <xf numFmtId="49" fontId="2" fillId="6" borderId="8" xfId="0" applyNumberFormat="1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/>
    </xf>
    <xf numFmtId="1" fontId="2" fillId="6" borderId="6" xfId="0" applyNumberFormat="1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17" fillId="6" borderId="8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1" fontId="17" fillId="6" borderId="5" xfId="0" applyNumberFormat="1" applyFont="1" applyFill="1" applyBorder="1"/>
    <xf numFmtId="0" fontId="17" fillId="6" borderId="5" xfId="0" applyFont="1" applyFill="1" applyBorder="1"/>
    <xf numFmtId="0" fontId="6" fillId="6" borderId="7" xfId="0" applyFont="1" applyFill="1" applyBorder="1"/>
    <xf numFmtId="0" fontId="6" fillId="6" borderId="5" xfId="0" applyFont="1" applyFill="1" applyBorder="1"/>
    <xf numFmtId="0" fontId="2" fillId="6" borderId="5" xfId="0" applyFont="1" applyFill="1" applyBorder="1"/>
    <xf numFmtId="1" fontId="17" fillId="0" borderId="5" xfId="0" applyNumberFormat="1" applyFont="1" applyBorder="1" applyAlignment="1">
      <alignment horizontal="right"/>
    </xf>
    <xf numFmtId="0" fontId="4" fillId="6" borderId="5" xfId="0" applyFont="1" applyFill="1" applyBorder="1"/>
    <xf numFmtId="0" fontId="2" fillId="6" borderId="5" xfId="0" applyFont="1" applyFill="1" applyBorder="1" applyAlignment="1">
      <alignment horizontal="left"/>
    </xf>
    <xf numFmtId="49" fontId="2" fillId="6" borderId="5" xfId="0" applyNumberFormat="1" applyFont="1" applyFill="1" applyBorder="1" applyAlignment="1">
      <alignment horizontal="center"/>
    </xf>
    <xf numFmtId="1" fontId="1" fillId="6" borderId="5" xfId="0" applyNumberFormat="1" applyFont="1" applyFill="1" applyBorder="1" applyAlignment="1">
      <alignment horizontal="center"/>
    </xf>
    <xf numFmtId="1" fontId="2" fillId="6" borderId="5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9" fontId="3" fillId="6" borderId="5" xfId="0" applyNumberFormat="1" applyFont="1" applyFill="1" applyBorder="1" applyAlignment="1">
      <alignment horizontal="center"/>
    </xf>
    <xf numFmtId="1" fontId="1" fillId="6" borderId="5" xfId="0" applyNumberFormat="1" applyFont="1" applyFill="1" applyBorder="1" applyAlignment="1">
      <alignment horizontal="right"/>
    </xf>
    <xf numFmtId="9" fontId="18" fillId="0" borderId="0" xfId="0" applyNumberFormat="1" applyFont="1" applyAlignment="1">
      <alignment horizontal="center"/>
    </xf>
    <xf numFmtId="0" fontId="1" fillId="7" borderId="6" xfId="0" applyFont="1" applyFill="1" applyBorder="1"/>
    <xf numFmtId="49" fontId="1" fillId="7" borderId="8" xfId="0" applyNumberFormat="1" applyFont="1" applyFill="1" applyBorder="1" applyAlignment="1">
      <alignment horizontal="center"/>
    </xf>
    <xf numFmtId="0" fontId="1" fillId="7" borderId="7" xfId="0" applyFont="1" applyFill="1" applyBorder="1"/>
    <xf numFmtId="49" fontId="17" fillId="0" borderId="0" xfId="0" applyNumberFormat="1" applyFont="1"/>
    <xf numFmtId="0" fontId="17" fillId="0" borderId="0" xfId="0" applyFont="1"/>
    <xf numFmtId="1" fontId="17" fillId="0" borderId="0" xfId="0" applyNumberFormat="1" applyFont="1"/>
    <xf numFmtId="49" fontId="17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28</xdr:row>
      <xdr:rowOff>180975</xdr:rowOff>
    </xdr:from>
    <xdr:to>
      <xdr:col>24</xdr:col>
      <xdr:colOff>143981</xdr:colOff>
      <xdr:row>51</xdr:row>
      <xdr:rowOff>181587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6A727D3-9CD6-79FE-A2D6-09AD88B35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0650" y="5524500"/>
          <a:ext cx="7925906" cy="4382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4F24-21B4-485A-AE65-2BAD5E4F4FFE}">
  <dimension ref="A1:AB135"/>
  <sheetViews>
    <sheetView tabSelected="1" workbookViewId="0">
      <selection activeCell="B42" sqref="B42"/>
    </sheetView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5" width="6.5703125" bestFit="1" customWidth="1"/>
    <col min="16" max="18" width="7" bestFit="1" customWidth="1"/>
    <col min="19" max="20" width="6.28515625" bestFit="1" customWidth="1"/>
    <col min="21" max="28" width="6.28515625" customWidth="1"/>
    <col min="29" max="29" width="5.42578125" customWidth="1"/>
  </cols>
  <sheetData>
    <row r="1" spans="1:28" x14ac:dyDescent="0.25">
      <c r="A1" s="27"/>
      <c r="B1" s="28" t="s">
        <v>0</v>
      </c>
      <c r="C1" s="29"/>
      <c r="D1" s="30" t="s">
        <v>1</v>
      </c>
      <c r="E1" s="31" t="s">
        <v>2</v>
      </c>
      <c r="F1" s="31" t="s">
        <v>3</v>
      </c>
      <c r="G1" s="31" t="s">
        <v>4</v>
      </c>
      <c r="H1" s="31" t="s">
        <v>5</v>
      </c>
      <c r="I1" s="31" t="s">
        <v>6</v>
      </c>
      <c r="J1" s="31" t="s">
        <v>7</v>
      </c>
      <c r="K1" s="32" t="s">
        <v>8</v>
      </c>
      <c r="L1" s="31" t="s">
        <v>9</v>
      </c>
      <c r="M1" s="33" t="s">
        <v>10</v>
      </c>
      <c r="N1" s="34" t="s">
        <v>11</v>
      </c>
      <c r="O1" s="35" t="s">
        <v>12</v>
      </c>
      <c r="P1" s="35" t="s">
        <v>12</v>
      </c>
      <c r="Q1" s="35" t="s">
        <v>12</v>
      </c>
      <c r="R1" s="35" t="s">
        <v>12</v>
      </c>
      <c r="S1" s="35" t="s">
        <v>12</v>
      </c>
      <c r="T1" s="35" t="s">
        <v>12</v>
      </c>
      <c r="U1" s="35" t="s">
        <v>12</v>
      </c>
      <c r="V1" s="35" t="s">
        <v>12</v>
      </c>
      <c r="W1" s="35" t="s">
        <v>12</v>
      </c>
      <c r="X1" s="35" t="s">
        <v>12</v>
      </c>
      <c r="Y1" s="35" t="s">
        <v>12</v>
      </c>
      <c r="Z1" s="35" t="s">
        <v>12</v>
      </c>
      <c r="AA1" s="35" t="s">
        <v>12</v>
      </c>
      <c r="AB1" s="35" t="s">
        <v>12</v>
      </c>
    </row>
    <row r="2" spans="1:28" x14ac:dyDescent="0.25">
      <c r="A2" s="36"/>
      <c r="B2" s="37" t="s">
        <v>13</v>
      </c>
      <c r="C2" s="38"/>
      <c r="D2" s="39"/>
      <c r="E2" s="40" t="s">
        <v>14</v>
      </c>
      <c r="F2" s="40" t="s">
        <v>15</v>
      </c>
      <c r="G2" s="40" t="s">
        <v>16</v>
      </c>
      <c r="H2" s="40" t="s">
        <v>16</v>
      </c>
      <c r="I2" s="40" t="s">
        <v>16</v>
      </c>
      <c r="J2" s="40" t="s">
        <v>16</v>
      </c>
      <c r="K2" s="40" t="s">
        <v>17</v>
      </c>
      <c r="L2" s="40"/>
      <c r="M2" s="41" t="s">
        <v>18</v>
      </c>
      <c r="N2" s="34" t="s">
        <v>19</v>
      </c>
      <c r="O2" s="42">
        <v>1</v>
      </c>
      <c r="P2" s="42">
        <f t="shared" ref="P2:AB2" si="0">+O2+1</f>
        <v>2</v>
      </c>
      <c r="Q2" s="42">
        <f t="shared" si="0"/>
        <v>3</v>
      </c>
      <c r="R2" s="42">
        <f t="shared" si="0"/>
        <v>4</v>
      </c>
      <c r="S2" s="42">
        <f t="shared" si="0"/>
        <v>5</v>
      </c>
      <c r="T2" s="42">
        <f t="shared" si="0"/>
        <v>6</v>
      </c>
      <c r="U2" s="42">
        <f t="shared" si="0"/>
        <v>7</v>
      </c>
      <c r="V2" s="42">
        <f t="shared" si="0"/>
        <v>8</v>
      </c>
      <c r="W2" s="42">
        <f t="shared" si="0"/>
        <v>9</v>
      </c>
      <c r="X2" s="42">
        <f t="shared" si="0"/>
        <v>10</v>
      </c>
      <c r="Y2" s="42">
        <f t="shared" si="0"/>
        <v>11</v>
      </c>
      <c r="Z2" s="42">
        <f t="shared" si="0"/>
        <v>12</v>
      </c>
      <c r="AA2" s="42">
        <f t="shared" si="0"/>
        <v>13</v>
      </c>
      <c r="AB2" s="42">
        <f t="shared" si="0"/>
        <v>14</v>
      </c>
    </row>
    <row r="3" spans="1:28" ht="15.75" x14ac:dyDescent="0.25">
      <c r="A3" s="43"/>
      <c r="B3" s="44" t="s">
        <v>20</v>
      </c>
      <c r="C3" s="45" t="s">
        <v>21</v>
      </c>
      <c r="D3" s="46"/>
      <c r="E3" s="47" t="s">
        <v>16</v>
      </c>
      <c r="F3" s="47" t="s">
        <v>22</v>
      </c>
      <c r="G3" s="47"/>
      <c r="H3" s="47"/>
      <c r="I3" s="47"/>
      <c r="J3" s="47"/>
      <c r="K3" s="47" t="s">
        <v>23</v>
      </c>
      <c r="L3" s="47"/>
      <c r="M3" s="48"/>
      <c r="N3" s="34" t="s">
        <v>24</v>
      </c>
      <c r="O3" s="49">
        <v>45908</v>
      </c>
      <c r="P3" s="49">
        <v>45915</v>
      </c>
      <c r="Q3" s="49">
        <v>45922</v>
      </c>
      <c r="R3" s="49">
        <v>45929</v>
      </c>
      <c r="S3" s="49">
        <v>45936</v>
      </c>
      <c r="T3" s="49">
        <v>45943</v>
      </c>
      <c r="U3" s="49">
        <v>45957</v>
      </c>
      <c r="V3" s="49">
        <v>45964</v>
      </c>
      <c r="W3" s="49">
        <v>45971</v>
      </c>
      <c r="X3" s="49">
        <v>45978</v>
      </c>
      <c r="Y3" s="49">
        <v>45985</v>
      </c>
      <c r="Z3" s="49">
        <v>45992</v>
      </c>
      <c r="AA3" s="49">
        <v>45999</v>
      </c>
      <c r="AB3" s="49">
        <v>46006</v>
      </c>
    </row>
    <row r="4" spans="1:28" x14ac:dyDescent="0.25">
      <c r="A4" s="1">
        <v>1</v>
      </c>
      <c r="B4" s="2" t="s">
        <v>25</v>
      </c>
      <c r="C4" s="3"/>
      <c r="D4" s="4" t="s">
        <v>26</v>
      </c>
      <c r="E4" s="50">
        <v>3</v>
      </c>
      <c r="F4" s="5">
        <f t="shared" ref="F4:F19" si="1">23-E4</f>
        <v>20</v>
      </c>
      <c r="G4" s="6">
        <f>COUNTIF(O4:AC4,"&lt;3000")</f>
        <v>10</v>
      </c>
      <c r="H4" s="51">
        <f>COUNTIF(O4:AC4,"&gt;1500")</f>
        <v>5</v>
      </c>
      <c r="I4" s="51">
        <f t="shared" ref="I4:I19" si="2">+G4-H4-J4</f>
        <v>5</v>
      </c>
      <c r="J4" s="6">
        <f>COUNTIF(O4:AC4,"&lt;800")</f>
        <v>0</v>
      </c>
      <c r="K4" s="7">
        <f t="shared" ref="K4:K19" si="3">(G4+E4)/$C$3</f>
        <v>0.9285714285714286</v>
      </c>
      <c r="L4" s="8">
        <f t="shared" ref="L4:L19" si="4">IF(ISERROR(N4/G4),0, N4/G4)</f>
        <v>1585</v>
      </c>
      <c r="M4" s="52"/>
      <c r="N4" s="53">
        <f>SUM(O4:AC4)</f>
        <v>15850</v>
      </c>
      <c r="O4" s="54"/>
      <c r="P4" s="55">
        <v>1250</v>
      </c>
      <c r="Q4" s="55">
        <v>2000</v>
      </c>
      <c r="R4" s="55">
        <v>1250</v>
      </c>
      <c r="S4" s="55">
        <v>1900</v>
      </c>
      <c r="T4" s="55">
        <v>1950</v>
      </c>
      <c r="U4" s="56"/>
      <c r="V4" s="55">
        <v>1900</v>
      </c>
      <c r="W4" s="55">
        <v>1250</v>
      </c>
      <c r="X4" s="55">
        <v>2000</v>
      </c>
      <c r="Y4" s="57"/>
      <c r="Z4" s="55">
        <v>1200</v>
      </c>
      <c r="AA4" s="56"/>
      <c r="AB4" s="55">
        <v>1150</v>
      </c>
    </row>
    <row r="5" spans="1:28" x14ac:dyDescent="0.25">
      <c r="A5" s="1">
        <v>2</v>
      </c>
      <c r="B5" s="2" t="s">
        <v>27</v>
      </c>
      <c r="C5" s="3"/>
      <c r="D5" s="4" t="s">
        <v>26</v>
      </c>
      <c r="E5" s="50"/>
      <c r="F5" s="5">
        <f t="shared" si="1"/>
        <v>23</v>
      </c>
      <c r="G5" s="6">
        <f>COUNTIF(O5:AC5,"&lt;3000")</f>
        <v>11</v>
      </c>
      <c r="H5" s="51">
        <f>COUNTIF(O5:AC5,"&gt;1500")</f>
        <v>5</v>
      </c>
      <c r="I5" s="51">
        <f t="shared" si="2"/>
        <v>6</v>
      </c>
      <c r="J5" s="51">
        <f>COUNTIF(O5:AC5,"&lt;800")</f>
        <v>0</v>
      </c>
      <c r="K5" s="7">
        <f t="shared" si="3"/>
        <v>0.7857142857142857</v>
      </c>
      <c r="L5" s="8">
        <f t="shared" si="4"/>
        <v>1540.909090909091</v>
      </c>
      <c r="M5" s="52"/>
      <c r="N5" s="53">
        <f>SUM(O5:AC5)</f>
        <v>16950</v>
      </c>
      <c r="O5" s="55">
        <v>1250</v>
      </c>
      <c r="P5" s="55">
        <v>1250</v>
      </c>
      <c r="Q5" s="54"/>
      <c r="R5" s="55">
        <v>2000</v>
      </c>
      <c r="S5" s="55">
        <v>1100</v>
      </c>
      <c r="T5" s="55">
        <v>1100</v>
      </c>
      <c r="U5" s="55">
        <v>1900</v>
      </c>
      <c r="V5" s="55">
        <v>2000</v>
      </c>
      <c r="W5" s="55">
        <v>1250</v>
      </c>
      <c r="X5" s="54"/>
      <c r="Y5" s="54"/>
      <c r="Z5" s="55">
        <v>1150</v>
      </c>
      <c r="AA5" s="55">
        <v>2000</v>
      </c>
      <c r="AB5" s="55">
        <v>1950</v>
      </c>
    </row>
    <row r="6" spans="1:28" x14ac:dyDescent="0.25">
      <c r="A6" s="1">
        <v>3</v>
      </c>
      <c r="B6" s="2" t="s">
        <v>28</v>
      </c>
      <c r="C6" s="3"/>
      <c r="D6" s="4" t="s">
        <v>26</v>
      </c>
      <c r="E6" s="50">
        <v>1</v>
      </c>
      <c r="F6" s="5">
        <f t="shared" si="1"/>
        <v>22</v>
      </c>
      <c r="G6" s="6">
        <f>COUNTIF(O6:AC6,"&lt;3000")</f>
        <v>11</v>
      </c>
      <c r="H6" s="51">
        <f>COUNTIF(O6:AC6,"&gt;1500")</f>
        <v>5</v>
      </c>
      <c r="I6" s="51">
        <f t="shared" si="2"/>
        <v>4</v>
      </c>
      <c r="J6" s="51">
        <f>COUNTIF(O6:AC6,"&lt;800")</f>
        <v>2</v>
      </c>
      <c r="K6" s="7">
        <f t="shared" si="3"/>
        <v>0.8571428571428571</v>
      </c>
      <c r="L6" s="8">
        <f t="shared" si="4"/>
        <v>1404.5454545454545</v>
      </c>
      <c r="M6" s="52"/>
      <c r="N6" s="53">
        <f>SUM(O6:AC6)</f>
        <v>15450</v>
      </c>
      <c r="O6" s="55">
        <v>1250</v>
      </c>
      <c r="P6" s="55">
        <v>1250</v>
      </c>
      <c r="Q6" s="55">
        <v>1250</v>
      </c>
      <c r="R6" s="55">
        <v>1900</v>
      </c>
      <c r="S6" s="55">
        <v>1850</v>
      </c>
      <c r="T6" s="55">
        <v>1850</v>
      </c>
      <c r="U6" s="57"/>
      <c r="V6" s="55">
        <v>1900</v>
      </c>
      <c r="W6" s="54"/>
      <c r="X6" s="55">
        <v>500</v>
      </c>
      <c r="Y6" s="54"/>
      <c r="Z6" s="55">
        <v>1250</v>
      </c>
      <c r="AA6" s="55">
        <v>500</v>
      </c>
      <c r="AB6" s="55">
        <v>1950</v>
      </c>
    </row>
    <row r="7" spans="1:28" x14ac:dyDescent="0.25">
      <c r="A7" s="1">
        <v>4</v>
      </c>
      <c r="B7" s="2" t="s">
        <v>29</v>
      </c>
      <c r="C7" s="3"/>
      <c r="D7" s="4" t="s">
        <v>30</v>
      </c>
      <c r="E7" s="50">
        <v>6</v>
      </c>
      <c r="F7" s="5">
        <f t="shared" si="1"/>
        <v>17</v>
      </c>
      <c r="G7" s="6">
        <f>COUNTIF(O7:AC7,"&lt;3000")</f>
        <v>7</v>
      </c>
      <c r="H7" s="51">
        <f>COUNTIF(O7:AC7,"&gt;1500")</f>
        <v>2</v>
      </c>
      <c r="I7" s="51">
        <f t="shared" si="2"/>
        <v>4</v>
      </c>
      <c r="J7" s="51">
        <f>COUNTIF(O7:AC7,"&lt;800")</f>
        <v>1</v>
      </c>
      <c r="K7" s="7">
        <f t="shared" si="3"/>
        <v>0.9285714285714286</v>
      </c>
      <c r="L7" s="8">
        <f t="shared" si="4"/>
        <v>1400</v>
      </c>
      <c r="M7" s="52"/>
      <c r="N7" s="53">
        <f>SUM(O7:AC7)</f>
        <v>9800</v>
      </c>
      <c r="O7" s="55">
        <v>1250</v>
      </c>
      <c r="P7" s="57"/>
      <c r="Q7" s="57"/>
      <c r="R7" s="54"/>
      <c r="S7" s="56"/>
      <c r="T7" s="55">
        <v>2000</v>
      </c>
      <c r="U7" s="56"/>
      <c r="V7" s="55">
        <v>600</v>
      </c>
      <c r="W7" s="55">
        <v>2050</v>
      </c>
      <c r="X7" s="55">
        <v>1200</v>
      </c>
      <c r="Y7" s="56"/>
      <c r="Z7" s="55">
        <v>1350</v>
      </c>
      <c r="AA7" s="56"/>
      <c r="AB7" s="55">
        <v>1350</v>
      </c>
    </row>
    <row r="8" spans="1:28" x14ac:dyDescent="0.25">
      <c r="A8" s="1">
        <v>5</v>
      </c>
      <c r="B8" s="2" t="s">
        <v>31</v>
      </c>
      <c r="C8" s="3"/>
      <c r="D8" s="4" t="s">
        <v>32</v>
      </c>
      <c r="E8" s="50"/>
      <c r="F8" s="5">
        <f t="shared" si="1"/>
        <v>23</v>
      </c>
      <c r="G8" s="6">
        <f>COUNTIF(O8:AC8,"&lt;3000")</f>
        <v>13</v>
      </c>
      <c r="H8" s="51">
        <f>COUNTIF(O8:AC8,"&gt;1500")</f>
        <v>4</v>
      </c>
      <c r="I8" s="51">
        <f t="shared" si="2"/>
        <v>6</v>
      </c>
      <c r="J8" s="51">
        <f>COUNTIF(O8:AC8,"&lt;800")</f>
        <v>3</v>
      </c>
      <c r="K8" s="7">
        <f t="shared" si="3"/>
        <v>0.9285714285714286</v>
      </c>
      <c r="L8" s="8">
        <f t="shared" si="4"/>
        <v>1361.5384615384614</v>
      </c>
      <c r="M8" s="52"/>
      <c r="N8" s="53">
        <f>SUM(O8:AC8)</f>
        <v>17700</v>
      </c>
      <c r="O8" s="55">
        <v>1250</v>
      </c>
      <c r="P8" s="55">
        <v>1950</v>
      </c>
      <c r="Q8" s="55">
        <v>2100</v>
      </c>
      <c r="R8" s="55">
        <v>600</v>
      </c>
      <c r="S8" s="55">
        <v>600</v>
      </c>
      <c r="T8" s="54"/>
      <c r="U8" s="55">
        <v>600</v>
      </c>
      <c r="V8" s="55">
        <v>2000</v>
      </c>
      <c r="W8" s="55">
        <v>2050</v>
      </c>
      <c r="X8" s="55">
        <v>1350</v>
      </c>
      <c r="Y8" s="55">
        <v>1300</v>
      </c>
      <c r="Z8" s="55">
        <v>1300</v>
      </c>
      <c r="AA8" s="55">
        <v>1350</v>
      </c>
      <c r="AB8" s="55">
        <v>1250</v>
      </c>
    </row>
    <row r="9" spans="1:28" x14ac:dyDescent="0.25">
      <c r="A9" s="1">
        <v>6</v>
      </c>
      <c r="B9" s="2" t="s">
        <v>33</v>
      </c>
      <c r="C9" s="3"/>
      <c r="D9" s="4" t="s">
        <v>34</v>
      </c>
      <c r="E9" s="50"/>
      <c r="F9" s="5">
        <f t="shared" si="1"/>
        <v>23</v>
      </c>
      <c r="G9" s="6">
        <f>COUNTIF(O9:AC9,"&lt;3000")</f>
        <v>10</v>
      </c>
      <c r="H9" s="51">
        <f>COUNTIF(O9:AC9,"&gt;1500")</f>
        <v>4</v>
      </c>
      <c r="I9" s="51">
        <f t="shared" si="2"/>
        <v>4</v>
      </c>
      <c r="J9" s="51">
        <f>COUNTIF(O9:AC9,"&lt;800")</f>
        <v>2</v>
      </c>
      <c r="K9" s="7">
        <f t="shared" si="3"/>
        <v>0.7142857142857143</v>
      </c>
      <c r="L9" s="8">
        <f t="shared" si="4"/>
        <v>1340</v>
      </c>
      <c r="M9" s="52"/>
      <c r="N9" s="53">
        <f>SUM(O9:AC9)</f>
        <v>13400</v>
      </c>
      <c r="O9" s="55">
        <v>500</v>
      </c>
      <c r="P9" s="55">
        <v>1250</v>
      </c>
      <c r="Q9" s="55">
        <v>500</v>
      </c>
      <c r="R9" s="55">
        <v>1850</v>
      </c>
      <c r="S9" s="54"/>
      <c r="T9" s="55">
        <v>1250</v>
      </c>
      <c r="U9" s="54"/>
      <c r="V9" s="55">
        <v>1900</v>
      </c>
      <c r="W9" s="55">
        <v>1900</v>
      </c>
      <c r="X9" s="55">
        <v>1150</v>
      </c>
      <c r="Y9" s="54"/>
      <c r="Z9" s="55">
        <v>1900</v>
      </c>
      <c r="AA9" s="55">
        <v>1200</v>
      </c>
      <c r="AB9" s="54"/>
    </row>
    <row r="10" spans="1:28" x14ac:dyDescent="0.25">
      <c r="A10" s="1">
        <v>7</v>
      </c>
      <c r="B10" s="2" t="s">
        <v>35</v>
      </c>
      <c r="C10" s="3"/>
      <c r="D10" s="4" t="s">
        <v>30</v>
      </c>
      <c r="E10" s="50"/>
      <c r="F10" s="5">
        <f t="shared" si="1"/>
        <v>23</v>
      </c>
      <c r="G10" s="6">
        <f>COUNTIF(O10:AC10,"&lt;3000")</f>
        <v>13</v>
      </c>
      <c r="H10" s="51">
        <f>COUNTIF(O10:AC10,"&gt;1500")</f>
        <v>2</v>
      </c>
      <c r="I10" s="51">
        <f t="shared" si="2"/>
        <v>9</v>
      </c>
      <c r="J10" s="51">
        <f>COUNTIF(O10:AC10,"&lt;800")</f>
        <v>2</v>
      </c>
      <c r="K10" s="7">
        <f t="shared" si="3"/>
        <v>0.9285714285714286</v>
      </c>
      <c r="L10" s="8">
        <f t="shared" si="4"/>
        <v>1311.5384615384614</v>
      </c>
      <c r="M10" s="52"/>
      <c r="N10" s="53">
        <f>SUM(O10:AC10)</f>
        <v>17050</v>
      </c>
      <c r="O10" s="54"/>
      <c r="P10" s="55">
        <v>1300</v>
      </c>
      <c r="Q10" s="55">
        <v>1250</v>
      </c>
      <c r="R10" s="55">
        <v>2000</v>
      </c>
      <c r="S10" s="55">
        <v>1400</v>
      </c>
      <c r="T10" s="55">
        <v>650</v>
      </c>
      <c r="U10" s="55">
        <v>650</v>
      </c>
      <c r="V10" s="55">
        <v>1300</v>
      </c>
      <c r="W10" s="55">
        <v>1350</v>
      </c>
      <c r="X10" s="55">
        <v>1300</v>
      </c>
      <c r="Y10" s="55">
        <v>1200</v>
      </c>
      <c r="Z10" s="55">
        <v>2000</v>
      </c>
      <c r="AA10" s="55">
        <v>1300</v>
      </c>
      <c r="AB10" s="55">
        <v>1350</v>
      </c>
    </row>
    <row r="11" spans="1:28" x14ac:dyDescent="0.25">
      <c r="A11" s="1">
        <v>8</v>
      </c>
      <c r="B11" s="2" t="s">
        <v>36</v>
      </c>
      <c r="C11" s="3"/>
      <c r="D11" s="4" t="s">
        <v>26</v>
      </c>
      <c r="E11" s="50">
        <v>3</v>
      </c>
      <c r="F11" s="5">
        <f t="shared" si="1"/>
        <v>20</v>
      </c>
      <c r="G11" s="6">
        <f>COUNTIF(O11:AC11,"&lt;3000")</f>
        <v>9</v>
      </c>
      <c r="H11" s="51">
        <f>COUNTIF(O11:AC11,"&gt;1500")</f>
        <v>3</v>
      </c>
      <c r="I11" s="51">
        <f t="shared" si="2"/>
        <v>4</v>
      </c>
      <c r="J11" s="51">
        <f>COUNTIF(O11:AC11,"&lt;800")</f>
        <v>2</v>
      </c>
      <c r="K11" s="7">
        <f t="shared" si="3"/>
        <v>0.8571428571428571</v>
      </c>
      <c r="L11" s="8">
        <f t="shared" si="4"/>
        <v>1283.3333333333333</v>
      </c>
      <c r="M11" s="52"/>
      <c r="N11" s="53">
        <f>SUM(O11:AC11)</f>
        <v>11550</v>
      </c>
      <c r="O11" s="55">
        <v>2000</v>
      </c>
      <c r="P11" s="55">
        <v>1900</v>
      </c>
      <c r="Q11" s="55">
        <v>1200</v>
      </c>
      <c r="R11" s="57"/>
      <c r="S11" s="56"/>
      <c r="T11" s="55">
        <v>550</v>
      </c>
      <c r="U11" s="56"/>
      <c r="V11" s="55">
        <v>500</v>
      </c>
      <c r="W11" s="55">
        <v>1150</v>
      </c>
      <c r="X11" s="54"/>
      <c r="Y11" s="55">
        <v>1850</v>
      </c>
      <c r="Z11" s="55">
        <v>1250</v>
      </c>
      <c r="AA11" s="54"/>
      <c r="AB11" s="55">
        <v>1150</v>
      </c>
    </row>
    <row r="12" spans="1:28" x14ac:dyDescent="0.25">
      <c r="A12" s="1">
        <v>9</v>
      </c>
      <c r="B12" s="2" t="s">
        <v>37</v>
      </c>
      <c r="C12" s="3"/>
      <c r="D12" s="4" t="s">
        <v>34</v>
      </c>
      <c r="E12" s="50">
        <v>1</v>
      </c>
      <c r="F12" s="5">
        <f t="shared" si="1"/>
        <v>22</v>
      </c>
      <c r="G12" s="6">
        <f>COUNTIF(O12:AC12,"&lt;3000")</f>
        <v>10</v>
      </c>
      <c r="H12" s="51">
        <f>COUNTIF(O12:AC12,"&gt;1500")</f>
        <v>3</v>
      </c>
      <c r="I12" s="51">
        <f t="shared" si="2"/>
        <v>5</v>
      </c>
      <c r="J12" s="6">
        <f>COUNTIF(O12:AC12,"&lt;800")</f>
        <v>2</v>
      </c>
      <c r="K12" s="7">
        <f t="shared" si="3"/>
        <v>0.7857142857142857</v>
      </c>
      <c r="L12" s="8">
        <f t="shared" si="4"/>
        <v>1270</v>
      </c>
      <c r="M12" s="52"/>
      <c r="N12" s="53">
        <f>SUM(O12:AC12)</f>
        <v>12700</v>
      </c>
      <c r="O12" s="54"/>
      <c r="P12" s="55">
        <v>1250</v>
      </c>
      <c r="Q12" s="55">
        <v>1250</v>
      </c>
      <c r="R12" s="55">
        <v>500</v>
      </c>
      <c r="S12" s="55">
        <v>1900</v>
      </c>
      <c r="T12" s="55">
        <v>1250</v>
      </c>
      <c r="U12" s="55">
        <v>1850</v>
      </c>
      <c r="V12" s="57"/>
      <c r="W12" s="55">
        <v>450</v>
      </c>
      <c r="X12" s="55">
        <v>1200</v>
      </c>
      <c r="Y12" s="54"/>
      <c r="Z12" s="54"/>
      <c r="AA12" s="55">
        <v>1150</v>
      </c>
      <c r="AB12" s="55">
        <v>1900</v>
      </c>
    </row>
    <row r="13" spans="1:28" x14ac:dyDescent="0.25">
      <c r="A13" s="1">
        <v>10</v>
      </c>
      <c r="B13" s="2" t="s">
        <v>38</v>
      </c>
      <c r="C13" s="3"/>
      <c r="D13" s="4" t="s">
        <v>32</v>
      </c>
      <c r="E13" s="50">
        <v>1</v>
      </c>
      <c r="F13" s="5">
        <f t="shared" si="1"/>
        <v>22</v>
      </c>
      <c r="G13" s="6">
        <f>COUNTIF(O13:AC13,"&lt;3000")</f>
        <v>10</v>
      </c>
      <c r="H13" s="51">
        <f>COUNTIF(O13:AC13,"&gt;1500")</f>
        <v>2</v>
      </c>
      <c r="I13" s="51">
        <f t="shared" si="2"/>
        <v>5</v>
      </c>
      <c r="J13" s="51">
        <f>COUNTIF(O13:AC13,"&lt;800")</f>
        <v>3</v>
      </c>
      <c r="K13" s="7">
        <f t="shared" si="3"/>
        <v>0.7857142857142857</v>
      </c>
      <c r="L13" s="8">
        <f t="shared" si="4"/>
        <v>1235</v>
      </c>
      <c r="M13" s="52"/>
      <c r="N13" s="53">
        <f>SUM(O13:AC13)</f>
        <v>12350</v>
      </c>
      <c r="O13" s="55">
        <v>2050</v>
      </c>
      <c r="P13" s="55">
        <v>550</v>
      </c>
      <c r="Q13" s="55">
        <v>1250</v>
      </c>
      <c r="R13" s="54"/>
      <c r="S13" s="55">
        <v>650</v>
      </c>
      <c r="T13" s="55">
        <v>1400</v>
      </c>
      <c r="U13" s="54"/>
      <c r="V13" s="55">
        <v>2000</v>
      </c>
      <c r="W13" s="54"/>
      <c r="X13" s="55">
        <v>1300</v>
      </c>
      <c r="Y13" s="55">
        <v>650</v>
      </c>
      <c r="Z13" s="55">
        <v>1250</v>
      </c>
      <c r="AA13" s="56"/>
      <c r="AB13" s="55">
        <v>1250</v>
      </c>
    </row>
    <row r="14" spans="1:28" x14ac:dyDescent="0.25">
      <c r="A14" s="1">
        <v>11</v>
      </c>
      <c r="B14" s="2" t="s">
        <v>39</v>
      </c>
      <c r="C14" s="3"/>
      <c r="D14" s="4" t="s">
        <v>34</v>
      </c>
      <c r="E14" s="50">
        <v>3</v>
      </c>
      <c r="F14" s="5">
        <f t="shared" si="1"/>
        <v>20</v>
      </c>
      <c r="G14" s="6">
        <f>COUNTIF(O14:AC14,"&lt;3000")</f>
        <v>8</v>
      </c>
      <c r="H14" s="51">
        <f>COUNTIF(O14:AC14,"&gt;1500")</f>
        <v>2</v>
      </c>
      <c r="I14" s="51">
        <f t="shared" si="2"/>
        <v>4</v>
      </c>
      <c r="J14" s="51">
        <f>COUNTIF(O14:AC14,"&lt;800")</f>
        <v>2</v>
      </c>
      <c r="K14" s="7">
        <f t="shared" si="3"/>
        <v>0.7857142857142857</v>
      </c>
      <c r="L14" s="8">
        <f t="shared" si="4"/>
        <v>1206.25</v>
      </c>
      <c r="M14" s="52"/>
      <c r="N14" s="53">
        <f>SUM(O14:AC14)</f>
        <v>9650</v>
      </c>
      <c r="O14" s="55">
        <v>2000</v>
      </c>
      <c r="P14" s="55">
        <v>1250</v>
      </c>
      <c r="Q14" s="55">
        <v>400</v>
      </c>
      <c r="R14" s="55">
        <v>1250</v>
      </c>
      <c r="S14" s="56"/>
      <c r="T14" s="55">
        <v>1100</v>
      </c>
      <c r="U14" s="54"/>
      <c r="V14" s="54"/>
      <c r="W14" s="55">
        <v>1900</v>
      </c>
      <c r="X14" s="55">
        <v>1200</v>
      </c>
      <c r="Y14" s="56"/>
      <c r="Z14" s="54"/>
      <c r="AA14" s="56"/>
      <c r="AB14" s="55">
        <v>550</v>
      </c>
    </row>
    <row r="15" spans="1:28" x14ac:dyDescent="0.25">
      <c r="A15" s="1">
        <v>12</v>
      </c>
      <c r="B15" s="2" t="s">
        <v>40</v>
      </c>
      <c r="C15" s="3"/>
      <c r="D15" s="4" t="s">
        <v>30</v>
      </c>
      <c r="E15" s="50">
        <v>4</v>
      </c>
      <c r="F15" s="5">
        <f t="shared" si="1"/>
        <v>19</v>
      </c>
      <c r="G15" s="6">
        <f>COUNTIF(O15:AC15,"&lt;3000")</f>
        <v>8</v>
      </c>
      <c r="H15" s="51">
        <f>COUNTIF(O15:AC15,"&gt;1500")</f>
        <v>3</v>
      </c>
      <c r="I15" s="51">
        <f t="shared" si="2"/>
        <v>1</v>
      </c>
      <c r="J15" s="51">
        <f>COUNTIF(O15:AC15,"&lt;800")</f>
        <v>4</v>
      </c>
      <c r="K15" s="7">
        <f t="shared" si="3"/>
        <v>0.8571428571428571</v>
      </c>
      <c r="L15" s="8">
        <f t="shared" si="4"/>
        <v>1181.25</v>
      </c>
      <c r="M15" s="52"/>
      <c r="N15" s="53">
        <f>SUM(O15:AC15)</f>
        <v>9450</v>
      </c>
      <c r="O15" s="55">
        <v>1900</v>
      </c>
      <c r="P15" s="55">
        <v>2000</v>
      </c>
      <c r="Q15" s="54"/>
      <c r="R15" s="55">
        <v>650</v>
      </c>
      <c r="S15" s="56"/>
      <c r="T15" s="55">
        <v>1400</v>
      </c>
      <c r="U15" s="56"/>
      <c r="V15" s="55">
        <v>600</v>
      </c>
      <c r="W15" s="55">
        <v>450</v>
      </c>
      <c r="X15" s="55">
        <v>1950</v>
      </c>
      <c r="Y15" s="56"/>
      <c r="Z15" s="55">
        <v>500</v>
      </c>
      <c r="AA15" s="56"/>
      <c r="AB15" s="54"/>
    </row>
    <row r="16" spans="1:28" x14ac:dyDescent="0.25">
      <c r="A16" s="1">
        <v>13</v>
      </c>
      <c r="B16" s="2" t="s">
        <v>41</v>
      </c>
      <c r="C16" s="3"/>
      <c r="D16" s="4" t="s">
        <v>32</v>
      </c>
      <c r="E16" s="50">
        <v>3</v>
      </c>
      <c r="F16" s="5">
        <f t="shared" si="1"/>
        <v>20</v>
      </c>
      <c r="G16" s="6">
        <f>COUNTIF(O16:AC16,"&lt;3000")</f>
        <v>7</v>
      </c>
      <c r="H16" s="51">
        <f>COUNTIF(O16:AC16,"&gt;1500")</f>
        <v>2</v>
      </c>
      <c r="I16" s="51">
        <f t="shared" si="2"/>
        <v>1</v>
      </c>
      <c r="J16" s="51">
        <f>COUNTIF(O16:AC16,"&lt;800")</f>
        <v>4</v>
      </c>
      <c r="K16" s="7">
        <f t="shared" si="3"/>
        <v>0.7142857142857143</v>
      </c>
      <c r="L16" s="8">
        <f t="shared" si="4"/>
        <v>1035.7142857142858</v>
      </c>
      <c r="M16" s="52"/>
      <c r="N16" s="53">
        <f>SUM(O16:AC16)</f>
        <v>7250</v>
      </c>
      <c r="O16" s="54"/>
      <c r="P16" s="55">
        <v>500</v>
      </c>
      <c r="Q16" s="55">
        <v>500</v>
      </c>
      <c r="R16" s="55">
        <v>1900</v>
      </c>
      <c r="S16" s="56"/>
      <c r="T16" s="54"/>
      <c r="U16" s="56"/>
      <c r="V16" s="54"/>
      <c r="W16" s="55">
        <v>600</v>
      </c>
      <c r="X16" s="55">
        <v>1250</v>
      </c>
      <c r="Y16" s="54"/>
      <c r="Z16" s="55">
        <v>500</v>
      </c>
      <c r="AA16" s="56"/>
      <c r="AB16" s="55">
        <v>2000</v>
      </c>
    </row>
    <row r="17" spans="1:28" x14ac:dyDescent="0.25">
      <c r="A17" s="1">
        <v>14</v>
      </c>
      <c r="B17" s="2" t="s">
        <v>42</v>
      </c>
      <c r="C17" s="3"/>
      <c r="D17" s="4" t="s">
        <v>32</v>
      </c>
      <c r="E17" s="50">
        <v>1</v>
      </c>
      <c r="F17" s="5">
        <f t="shared" si="1"/>
        <v>22</v>
      </c>
      <c r="G17" s="6">
        <f>COUNTIF(O17:AC17,"&lt;3000")</f>
        <v>9</v>
      </c>
      <c r="H17" s="51">
        <f>COUNTIF(O17:AC17,"&gt;1500")</f>
        <v>2</v>
      </c>
      <c r="I17" s="51">
        <f t="shared" si="2"/>
        <v>2</v>
      </c>
      <c r="J17" s="51">
        <f>COUNTIF(O17:AC17,"&lt;800")</f>
        <v>5</v>
      </c>
      <c r="K17" s="7">
        <f t="shared" si="3"/>
        <v>0.7142857142857143</v>
      </c>
      <c r="L17" s="8">
        <f t="shared" si="4"/>
        <v>994.44444444444446</v>
      </c>
      <c r="M17" s="52"/>
      <c r="N17" s="53">
        <f>SUM(O17:AC17)</f>
        <v>8950</v>
      </c>
      <c r="O17" s="55">
        <v>450</v>
      </c>
      <c r="P17" s="54"/>
      <c r="Q17" s="54"/>
      <c r="R17" s="55">
        <v>1250</v>
      </c>
      <c r="S17" s="55">
        <v>600</v>
      </c>
      <c r="T17" s="55">
        <v>500</v>
      </c>
      <c r="U17" s="55">
        <v>1850</v>
      </c>
      <c r="V17" s="55">
        <v>500</v>
      </c>
      <c r="W17" s="55">
        <v>1250</v>
      </c>
      <c r="X17" s="54"/>
      <c r="Y17" s="54"/>
      <c r="Z17" s="55">
        <v>2000</v>
      </c>
      <c r="AA17" s="57"/>
      <c r="AB17" s="55">
        <v>550</v>
      </c>
    </row>
    <row r="18" spans="1:28" x14ac:dyDescent="0.25">
      <c r="A18" s="1">
        <v>15</v>
      </c>
      <c r="B18" s="2" t="s">
        <v>43</v>
      </c>
      <c r="C18" s="3"/>
      <c r="D18" s="4" t="s">
        <v>32</v>
      </c>
      <c r="E18" s="50">
        <v>4</v>
      </c>
      <c r="F18" s="5">
        <f t="shared" si="1"/>
        <v>19</v>
      </c>
      <c r="G18" s="6">
        <f>COUNTIF(O18:AC18,"&lt;3000")</f>
        <v>10</v>
      </c>
      <c r="H18" s="51">
        <f>COUNTIF(O18:AC18,"&gt;1500")</f>
        <v>0</v>
      </c>
      <c r="I18" s="51">
        <f t="shared" si="2"/>
        <v>5</v>
      </c>
      <c r="J18" s="51">
        <f>COUNTIF(O18:AC18,"&lt;800")</f>
        <v>5</v>
      </c>
      <c r="K18" s="7">
        <f t="shared" si="3"/>
        <v>1</v>
      </c>
      <c r="L18" s="8">
        <f t="shared" si="4"/>
        <v>900</v>
      </c>
      <c r="M18" s="52"/>
      <c r="N18" s="53">
        <f>SUM(O18:AC18)</f>
        <v>9000</v>
      </c>
      <c r="O18" s="55">
        <v>500</v>
      </c>
      <c r="P18" s="55">
        <v>1200</v>
      </c>
      <c r="Q18" s="55">
        <v>550</v>
      </c>
      <c r="R18" s="55">
        <v>1250</v>
      </c>
      <c r="S18" s="56"/>
      <c r="T18" s="55">
        <v>1200</v>
      </c>
      <c r="U18" s="56"/>
      <c r="V18" s="55">
        <v>600</v>
      </c>
      <c r="W18" s="55">
        <v>600</v>
      </c>
      <c r="X18" s="55">
        <v>1250</v>
      </c>
      <c r="Y18" s="56"/>
      <c r="Z18" s="55">
        <v>1250</v>
      </c>
      <c r="AA18" s="56"/>
      <c r="AB18" s="55">
        <v>600</v>
      </c>
    </row>
    <row r="19" spans="1:28" x14ac:dyDescent="0.25">
      <c r="A19" s="1">
        <v>16</v>
      </c>
      <c r="B19" s="2" t="s">
        <v>44</v>
      </c>
      <c r="C19" s="3"/>
      <c r="D19" s="4" t="s">
        <v>32</v>
      </c>
      <c r="E19" s="50">
        <v>3</v>
      </c>
      <c r="F19" s="5">
        <f t="shared" si="1"/>
        <v>20</v>
      </c>
      <c r="G19" s="6">
        <f>COUNTIF(O19:AC19,"&lt;3000")</f>
        <v>9</v>
      </c>
      <c r="H19" s="51">
        <f>COUNTIF(O19:AC19,"&gt;1500")</f>
        <v>1</v>
      </c>
      <c r="I19" s="51">
        <f t="shared" si="2"/>
        <v>2</v>
      </c>
      <c r="J19" s="51">
        <f>COUNTIF(O19:AC19,"&lt;800")</f>
        <v>6</v>
      </c>
      <c r="K19" s="7">
        <f t="shared" si="3"/>
        <v>0.8571428571428571</v>
      </c>
      <c r="L19" s="8">
        <f t="shared" si="4"/>
        <v>866.66666666666663</v>
      </c>
      <c r="M19" s="52"/>
      <c r="N19" s="53">
        <f>SUM(O19:AC19)</f>
        <v>7800</v>
      </c>
      <c r="O19" s="54"/>
      <c r="P19" s="55">
        <v>600</v>
      </c>
      <c r="Q19" s="55">
        <v>2000</v>
      </c>
      <c r="R19" s="55">
        <v>500</v>
      </c>
      <c r="S19" s="56"/>
      <c r="T19" s="55">
        <v>1300</v>
      </c>
      <c r="U19" s="56"/>
      <c r="V19" s="55">
        <v>500</v>
      </c>
      <c r="W19" s="55">
        <v>1250</v>
      </c>
      <c r="X19" s="55">
        <v>550</v>
      </c>
      <c r="Y19" s="54"/>
      <c r="Z19" s="55">
        <v>600</v>
      </c>
      <c r="AA19" s="56"/>
      <c r="AB19" s="55">
        <v>500</v>
      </c>
    </row>
    <row r="20" spans="1:28" x14ac:dyDescent="0.25">
      <c r="A20" s="58"/>
      <c r="B20" s="59" t="s">
        <v>45</v>
      </c>
      <c r="C20" s="60"/>
      <c r="D20" s="60"/>
      <c r="E20" s="61"/>
      <c r="F20" s="62"/>
      <c r="G20" s="63"/>
      <c r="H20" s="64"/>
      <c r="I20" s="64"/>
      <c r="J20" s="64"/>
      <c r="K20" s="65"/>
      <c r="L20" s="66"/>
      <c r="M20" s="66"/>
      <c r="N20" s="67"/>
      <c r="O20" s="68"/>
      <c r="P20" s="69"/>
      <c r="Q20" s="69"/>
      <c r="R20" s="69"/>
      <c r="S20" s="69"/>
      <c r="T20" s="69"/>
      <c r="U20" s="69"/>
      <c r="V20" s="69"/>
      <c r="W20" s="70"/>
      <c r="X20" s="70"/>
      <c r="Y20" s="70"/>
      <c r="Z20" s="70"/>
      <c r="AA20" s="70"/>
      <c r="AB20" s="70"/>
    </row>
    <row r="21" spans="1:28" x14ac:dyDescent="0.25">
      <c r="A21" s="1"/>
      <c r="B21" s="2" t="s">
        <v>46</v>
      </c>
      <c r="C21" s="3"/>
      <c r="D21" s="4" t="s">
        <v>30</v>
      </c>
      <c r="E21" s="50"/>
      <c r="F21" s="5">
        <f>23-E21</f>
        <v>23</v>
      </c>
      <c r="G21" s="6">
        <f>COUNTIF(O21:AC21,"&lt;3000")</f>
        <v>6</v>
      </c>
      <c r="H21" s="51">
        <f>COUNTIF(O21:AC21,"&gt;1500")</f>
        <v>2</v>
      </c>
      <c r="I21" s="51">
        <f>+G21-H21-J21</f>
        <v>3</v>
      </c>
      <c r="J21" s="51">
        <f>COUNTIF(O21:AC21,"&lt;800")</f>
        <v>1</v>
      </c>
      <c r="K21" s="7">
        <f>(G21+E21)/$C$3</f>
        <v>0.42857142857142855</v>
      </c>
      <c r="L21" s="8">
        <f>IF(ISERROR(N21/G21),0, N21/G21)</f>
        <v>1383.3333333333333</v>
      </c>
      <c r="M21" s="52"/>
      <c r="N21" s="53">
        <f>SUM(O21:AC21)</f>
        <v>8300</v>
      </c>
      <c r="O21" s="55">
        <v>2000</v>
      </c>
      <c r="P21" s="54"/>
      <c r="Q21" s="55">
        <v>1300</v>
      </c>
      <c r="R21" s="54"/>
      <c r="S21" s="54"/>
      <c r="T21" s="54"/>
      <c r="U21" s="54"/>
      <c r="V21" s="54"/>
      <c r="W21" s="55">
        <v>550</v>
      </c>
      <c r="X21" s="55">
        <v>1300</v>
      </c>
      <c r="Y21" s="54"/>
      <c r="Z21" s="55">
        <v>1200</v>
      </c>
      <c r="AA21" s="54"/>
      <c r="AB21" s="55">
        <v>1950</v>
      </c>
    </row>
    <row r="22" spans="1:28" x14ac:dyDescent="0.25">
      <c r="A22" s="1"/>
      <c r="B22" s="2" t="s">
        <v>47</v>
      </c>
      <c r="C22" s="3"/>
      <c r="D22" s="4" t="s">
        <v>34</v>
      </c>
      <c r="E22" s="50">
        <v>2</v>
      </c>
      <c r="F22" s="5">
        <f>23-E22</f>
        <v>21</v>
      </c>
      <c r="G22" s="6">
        <f>COUNTIF(O22:AC22,"&lt;3000")</f>
        <v>6</v>
      </c>
      <c r="H22" s="51">
        <f>COUNTIF(O22:AC22,"&gt;1500")</f>
        <v>2</v>
      </c>
      <c r="I22" s="51">
        <f>+G22-H22-J22</f>
        <v>2</v>
      </c>
      <c r="J22" s="51">
        <f>COUNTIF(O22:AC22,"&lt;800")</f>
        <v>2</v>
      </c>
      <c r="K22" s="7">
        <f>(G22+E22)/$C$3</f>
        <v>0.5714285714285714</v>
      </c>
      <c r="L22" s="8">
        <f>IF(ISERROR(N22/G22),0, N22/G22)</f>
        <v>1241.6666666666667</v>
      </c>
      <c r="M22" s="52"/>
      <c r="N22" s="53">
        <f>SUM(O22:AC22)</f>
        <v>7450</v>
      </c>
      <c r="O22" s="55">
        <v>500</v>
      </c>
      <c r="P22" s="54"/>
      <c r="Q22" s="55">
        <v>1950</v>
      </c>
      <c r="R22" s="54"/>
      <c r="S22" s="56"/>
      <c r="T22" s="54"/>
      <c r="U22" s="56"/>
      <c r="V22" s="55">
        <v>1200</v>
      </c>
      <c r="W22" s="55">
        <v>1950</v>
      </c>
      <c r="X22" s="54"/>
      <c r="Y22" s="54"/>
      <c r="Z22" s="55">
        <v>1300</v>
      </c>
      <c r="AA22" s="54"/>
      <c r="AB22" s="55">
        <v>550</v>
      </c>
    </row>
    <row r="23" spans="1:28" x14ac:dyDescent="0.25">
      <c r="A23" s="1"/>
      <c r="B23" s="9" t="s">
        <v>48</v>
      </c>
      <c r="C23" s="3"/>
      <c r="D23" s="4" t="s">
        <v>49</v>
      </c>
      <c r="E23" s="50">
        <v>1</v>
      </c>
      <c r="F23" s="5">
        <f t="shared" ref="F23:F26" si="5">23-E23</f>
        <v>22</v>
      </c>
      <c r="G23" s="6">
        <f>COUNTIF(O23:AC23,"&lt;3000")</f>
        <v>3</v>
      </c>
      <c r="H23" s="51">
        <f>COUNTIF(O23:AC23,"&gt;1500")</f>
        <v>0</v>
      </c>
      <c r="I23" s="51">
        <f t="shared" ref="I23:I26" si="6">+G23-H23-J23</f>
        <v>0</v>
      </c>
      <c r="J23" s="51">
        <f>COUNTIF(O23:AC23,"&lt;800")</f>
        <v>3</v>
      </c>
      <c r="K23" s="7">
        <f t="shared" ref="K23:K26" si="7">(G23+E23)/$C$3</f>
        <v>0.2857142857142857</v>
      </c>
      <c r="L23" s="71">
        <f t="shared" ref="L23:L26" si="8">IF(ISERROR(N23/G23),0, N23/G23)</f>
        <v>616.66666666666663</v>
      </c>
      <c r="M23" s="52"/>
      <c r="N23" s="53">
        <f>SUM(O23:AC23)</f>
        <v>1850</v>
      </c>
      <c r="O23" s="55">
        <v>600</v>
      </c>
      <c r="P23" s="54"/>
      <c r="Q23" s="54"/>
      <c r="R23" s="55">
        <v>600</v>
      </c>
      <c r="S23" s="54"/>
      <c r="T23" s="54"/>
      <c r="U23" s="55">
        <v>650</v>
      </c>
      <c r="V23" s="54"/>
      <c r="W23" s="57"/>
      <c r="X23" s="54"/>
      <c r="Y23" s="54"/>
      <c r="Z23" s="54"/>
      <c r="AA23" s="54"/>
      <c r="AB23" s="54"/>
    </row>
    <row r="24" spans="1:28" x14ac:dyDescent="0.25">
      <c r="A24" s="1"/>
      <c r="B24" s="9" t="s">
        <v>50</v>
      </c>
      <c r="C24" s="3"/>
      <c r="D24" s="4" t="s">
        <v>30</v>
      </c>
      <c r="E24" s="50"/>
      <c r="F24" s="5">
        <f t="shared" si="5"/>
        <v>23</v>
      </c>
      <c r="G24" s="6">
        <f>COUNTIF(O24:AC24,"&lt;3000")</f>
        <v>0</v>
      </c>
      <c r="H24" s="51">
        <f>COUNTIF(O24:AC24,"&gt;1500")</f>
        <v>0</v>
      </c>
      <c r="I24" s="51">
        <f t="shared" si="6"/>
        <v>0</v>
      </c>
      <c r="J24" s="51">
        <f>COUNTIF(O24:AC24,"&lt;800")</f>
        <v>0</v>
      </c>
      <c r="K24" s="7">
        <f t="shared" si="7"/>
        <v>0</v>
      </c>
      <c r="L24" s="8">
        <f t="shared" si="8"/>
        <v>0</v>
      </c>
      <c r="M24" s="52"/>
      <c r="N24" s="53">
        <f>SUM(O24:AC24)</f>
        <v>0</v>
      </c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</row>
    <row r="25" spans="1:28" x14ac:dyDescent="0.25">
      <c r="A25" s="1"/>
      <c r="B25" s="9" t="s">
        <v>51</v>
      </c>
      <c r="C25" s="3"/>
      <c r="D25" s="4" t="s">
        <v>52</v>
      </c>
      <c r="E25" s="50"/>
      <c r="F25" s="5">
        <f t="shared" si="5"/>
        <v>23</v>
      </c>
      <c r="G25" s="6">
        <f>COUNTIF(O25:AC25,"&lt;3000")</f>
        <v>0</v>
      </c>
      <c r="H25" s="51">
        <f>COUNTIF(O25:AC25,"&gt;1500")</f>
        <v>0</v>
      </c>
      <c r="I25" s="51">
        <f t="shared" si="6"/>
        <v>0</v>
      </c>
      <c r="J25" s="51">
        <f>COUNTIF(O25:AC25,"&lt;800")</f>
        <v>0</v>
      </c>
      <c r="K25" s="7">
        <f t="shared" si="7"/>
        <v>0</v>
      </c>
      <c r="L25" s="71">
        <f t="shared" si="8"/>
        <v>0</v>
      </c>
      <c r="M25" s="52"/>
      <c r="N25" s="53">
        <f>SUM(O25:AC25)</f>
        <v>0</v>
      </c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</row>
    <row r="26" spans="1:28" x14ac:dyDescent="0.25">
      <c r="A26" s="1"/>
      <c r="B26" s="2" t="s">
        <v>53</v>
      </c>
      <c r="C26" s="3"/>
      <c r="D26" s="4" t="s">
        <v>34</v>
      </c>
      <c r="E26" s="50"/>
      <c r="F26" s="5">
        <f t="shared" si="5"/>
        <v>23</v>
      </c>
      <c r="G26" s="6">
        <f>COUNTIF(O26:AC26,"&lt;3000")</f>
        <v>0</v>
      </c>
      <c r="H26" s="51">
        <f>COUNTIF(O26:AC26,"&gt;1500")</f>
        <v>0</v>
      </c>
      <c r="I26" s="51">
        <f t="shared" si="6"/>
        <v>0</v>
      </c>
      <c r="J26" s="51">
        <f>COUNTIF(O26:AC26,"&lt;800")</f>
        <v>0</v>
      </c>
      <c r="K26" s="7">
        <f t="shared" si="7"/>
        <v>0</v>
      </c>
      <c r="L26" s="8">
        <f t="shared" si="8"/>
        <v>0</v>
      </c>
      <c r="M26" s="52"/>
      <c r="N26" s="53">
        <f>SUM(O26:AC26)</f>
        <v>0</v>
      </c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</row>
    <row r="27" spans="1:28" x14ac:dyDescent="0.25">
      <c r="A27" s="58"/>
      <c r="B27" s="72" t="s">
        <v>54</v>
      </c>
      <c r="C27" s="73"/>
      <c r="D27" s="74"/>
      <c r="E27" s="75">
        <f>SUM(E4:E26)</f>
        <v>36</v>
      </c>
      <c r="F27" s="76"/>
      <c r="G27" s="77">
        <f>SUM(G4:G26)/2</f>
        <v>85</v>
      </c>
      <c r="H27" s="77">
        <f>SUM(H4:H26)/2</f>
        <v>24.5</v>
      </c>
      <c r="I27" s="77">
        <f>SUM(I4:I26)/2</f>
        <v>36</v>
      </c>
      <c r="J27" s="77">
        <f>SUM(J4:J26)/2</f>
        <v>24.5</v>
      </c>
      <c r="K27" s="78">
        <f>AVERAGE(K4:K26)</f>
        <v>0.66883116883116889</v>
      </c>
      <c r="L27" s="79"/>
      <c r="M27" s="75"/>
      <c r="N27" s="77">
        <f>SUM(N4:N26)/2500</f>
        <v>85</v>
      </c>
      <c r="O27" s="77">
        <f t="shared" ref="O27:AB27" si="9">COUNTIF(O4:O26,"&gt;100")/2</f>
        <v>7</v>
      </c>
      <c r="P27" s="77">
        <f t="shared" si="9"/>
        <v>7</v>
      </c>
      <c r="Q27" s="77">
        <f t="shared" si="9"/>
        <v>7</v>
      </c>
      <c r="R27" s="77">
        <f t="shared" si="9"/>
        <v>7</v>
      </c>
      <c r="S27" s="77">
        <f t="shared" si="9"/>
        <v>4</v>
      </c>
      <c r="T27" s="77">
        <f t="shared" si="9"/>
        <v>7</v>
      </c>
      <c r="U27" s="77">
        <f t="shared" si="9"/>
        <v>3</v>
      </c>
      <c r="V27" s="77">
        <f t="shared" si="9"/>
        <v>7</v>
      </c>
      <c r="W27" s="77">
        <f t="shared" si="9"/>
        <v>8</v>
      </c>
      <c r="X27" s="77">
        <f t="shared" si="9"/>
        <v>7</v>
      </c>
      <c r="Y27" s="77">
        <f t="shared" si="9"/>
        <v>2</v>
      </c>
      <c r="Z27" s="77">
        <f t="shared" si="9"/>
        <v>8</v>
      </c>
      <c r="AA27" s="77">
        <f t="shared" si="9"/>
        <v>3</v>
      </c>
      <c r="AB27" s="77">
        <f t="shared" si="9"/>
        <v>8</v>
      </c>
    </row>
    <row r="28" spans="1:28" x14ac:dyDescent="0.25">
      <c r="A28" s="10"/>
      <c r="B28" s="11"/>
      <c r="C28" s="10"/>
      <c r="D28" s="12"/>
      <c r="E28" s="13"/>
      <c r="F28" s="13"/>
      <c r="G28" s="14"/>
      <c r="H28" s="15">
        <f>H27/G27</f>
        <v>0.28823529411764703</v>
      </c>
      <c r="I28" s="15">
        <f>I27/G27</f>
        <v>0.42352941176470588</v>
      </c>
      <c r="J28" s="15">
        <f>J27/G27</f>
        <v>0.28823529411764703</v>
      </c>
      <c r="K28" s="80"/>
      <c r="L28" s="16"/>
      <c r="M28" s="13"/>
      <c r="N28" s="14"/>
      <c r="O28" s="17">
        <f t="shared" ref="O28:AB28" si="10">SUM(O4:O23)</f>
        <v>17500</v>
      </c>
      <c r="P28" s="17">
        <f t="shared" si="10"/>
        <v>17500</v>
      </c>
      <c r="Q28" s="17">
        <f t="shared" si="10"/>
        <v>17500</v>
      </c>
      <c r="R28" s="17">
        <f t="shared" si="10"/>
        <v>17500</v>
      </c>
      <c r="S28" s="17">
        <f t="shared" si="10"/>
        <v>10000</v>
      </c>
      <c r="T28" s="17">
        <f t="shared" si="10"/>
        <v>17500</v>
      </c>
      <c r="U28" s="17">
        <f t="shared" si="10"/>
        <v>7500</v>
      </c>
      <c r="V28" s="17">
        <f t="shared" si="10"/>
        <v>17500</v>
      </c>
      <c r="W28" s="17">
        <f t="shared" si="10"/>
        <v>20000</v>
      </c>
      <c r="X28" s="17">
        <f t="shared" si="10"/>
        <v>17500</v>
      </c>
      <c r="Y28" s="17">
        <f t="shared" si="10"/>
        <v>5000</v>
      </c>
      <c r="Z28" s="17">
        <f t="shared" si="10"/>
        <v>20000</v>
      </c>
      <c r="AA28" s="17">
        <f t="shared" si="10"/>
        <v>7500</v>
      </c>
      <c r="AB28" s="17">
        <f t="shared" si="10"/>
        <v>20000</v>
      </c>
    </row>
    <row r="29" spans="1:28" x14ac:dyDescent="0.25">
      <c r="A29" s="10"/>
      <c r="B29" s="81" t="s">
        <v>55</v>
      </c>
      <c r="C29" s="82" t="s">
        <v>56</v>
      </c>
      <c r="D29" s="82" t="s">
        <v>57</v>
      </c>
      <c r="E29" s="82" t="s">
        <v>58</v>
      </c>
      <c r="F29" s="83" t="s">
        <v>11</v>
      </c>
      <c r="G29" s="14"/>
      <c r="H29" s="15"/>
      <c r="I29" s="15"/>
      <c r="J29" s="15"/>
      <c r="K29" s="80"/>
      <c r="L29" s="16"/>
      <c r="M29" s="13"/>
      <c r="N29" s="14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5">
      <c r="A30" s="10"/>
      <c r="B30" s="18" t="s">
        <v>59</v>
      </c>
      <c r="C30" s="19" t="s">
        <v>60</v>
      </c>
      <c r="D30" s="19" t="s">
        <v>61</v>
      </c>
      <c r="E30" s="19" t="s">
        <v>62</v>
      </c>
      <c r="F30" s="84">
        <f t="shared" ref="F30:F37" si="11">+D30+E30</f>
        <v>2500</v>
      </c>
      <c r="G30" s="14"/>
      <c r="H30" s="15"/>
      <c r="I30" s="15"/>
      <c r="J30" s="15"/>
      <c r="K30" s="80"/>
      <c r="L30" s="16"/>
      <c r="M30" s="13"/>
      <c r="N30" s="14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x14ac:dyDescent="0.25">
      <c r="A31" s="10"/>
      <c r="B31" s="18" t="s">
        <v>63</v>
      </c>
      <c r="C31" s="19" t="s">
        <v>60</v>
      </c>
      <c r="D31" s="19" t="s">
        <v>61</v>
      </c>
      <c r="E31" s="19" t="s">
        <v>62</v>
      </c>
      <c r="F31" s="84">
        <f t="shared" si="11"/>
        <v>2500</v>
      </c>
      <c r="G31" s="14"/>
      <c r="H31" s="15"/>
      <c r="I31" s="15"/>
      <c r="J31" s="15"/>
      <c r="K31" s="80"/>
      <c r="L31" s="16"/>
      <c r="M31" s="13"/>
      <c r="N31" s="14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x14ac:dyDescent="0.25">
      <c r="A32" s="10"/>
      <c r="B32" s="18" t="s">
        <v>64</v>
      </c>
      <c r="C32" s="19" t="s">
        <v>65</v>
      </c>
      <c r="D32" s="19" t="s">
        <v>66</v>
      </c>
      <c r="E32" s="19" t="s">
        <v>67</v>
      </c>
      <c r="F32" s="84">
        <f t="shared" si="11"/>
        <v>2500</v>
      </c>
      <c r="G32" s="14"/>
      <c r="H32" s="15"/>
      <c r="I32" s="15"/>
      <c r="J32" s="15"/>
      <c r="K32" s="80"/>
      <c r="L32" s="16"/>
      <c r="M32" s="13"/>
      <c r="N32" s="14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1:28" x14ac:dyDescent="0.25">
      <c r="A33" s="10"/>
      <c r="B33" s="18" t="s">
        <v>68</v>
      </c>
      <c r="C33" s="19" t="s">
        <v>65</v>
      </c>
      <c r="D33" s="19" t="s">
        <v>67</v>
      </c>
      <c r="E33" s="19" t="s">
        <v>66</v>
      </c>
      <c r="F33" s="84">
        <f t="shared" si="11"/>
        <v>2500</v>
      </c>
      <c r="G33" s="14"/>
      <c r="H33" s="15"/>
      <c r="I33" s="15"/>
      <c r="J33" s="15"/>
      <c r="K33" s="80"/>
      <c r="L33" s="16"/>
      <c r="M33" s="13"/>
      <c r="N33" s="14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1:28" x14ac:dyDescent="0.25">
      <c r="A34" s="10"/>
      <c r="B34" s="18" t="s">
        <v>69</v>
      </c>
      <c r="C34" s="19" t="s">
        <v>65</v>
      </c>
      <c r="D34" s="19" t="s">
        <v>70</v>
      </c>
      <c r="E34" s="19" t="s">
        <v>70</v>
      </c>
      <c r="F34" s="84">
        <f t="shared" si="11"/>
        <v>2500</v>
      </c>
      <c r="G34" s="14"/>
      <c r="H34" s="15"/>
      <c r="I34" s="15"/>
      <c r="J34" s="15"/>
      <c r="K34" s="80"/>
      <c r="L34" s="16"/>
      <c r="M34" s="13"/>
      <c r="N34" s="14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1:28" x14ac:dyDescent="0.25">
      <c r="A35" s="10"/>
      <c r="B35" s="18" t="s">
        <v>71</v>
      </c>
      <c r="C35" s="19" t="s">
        <v>60</v>
      </c>
      <c r="D35" s="19" t="s">
        <v>61</v>
      </c>
      <c r="E35" s="19" t="s">
        <v>62</v>
      </c>
      <c r="F35" s="84">
        <f t="shared" si="11"/>
        <v>2500</v>
      </c>
      <c r="G35" s="14"/>
      <c r="H35" s="15"/>
      <c r="I35" s="15"/>
      <c r="J35" s="15"/>
      <c r="K35" s="80"/>
      <c r="L35" s="16"/>
      <c r="M35" s="13"/>
      <c r="N35" s="14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1:28" x14ac:dyDescent="0.25">
      <c r="A36" s="10"/>
      <c r="B36" s="18" t="s">
        <v>72</v>
      </c>
      <c r="C36" s="19" t="s">
        <v>73</v>
      </c>
      <c r="D36" s="19" t="s">
        <v>74</v>
      </c>
      <c r="E36" s="19" t="s">
        <v>75</v>
      </c>
      <c r="F36" s="84">
        <f t="shared" si="11"/>
        <v>2500</v>
      </c>
      <c r="G36" s="14"/>
      <c r="H36" s="15"/>
      <c r="I36" s="15"/>
      <c r="J36" s="15"/>
      <c r="K36" s="80"/>
      <c r="L36" s="16"/>
      <c r="M36" s="13"/>
      <c r="N36" s="14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1:28" x14ac:dyDescent="0.25">
      <c r="A37" s="10"/>
      <c r="B37" s="18" t="s">
        <v>76</v>
      </c>
      <c r="C37" s="19" t="s">
        <v>73</v>
      </c>
      <c r="D37" s="19" t="s">
        <v>77</v>
      </c>
      <c r="E37" s="19" t="s">
        <v>78</v>
      </c>
      <c r="F37" s="84">
        <f t="shared" si="11"/>
        <v>2500</v>
      </c>
      <c r="G37" s="14"/>
      <c r="H37" s="15"/>
      <c r="I37" s="15"/>
      <c r="J37" s="15"/>
      <c r="K37" s="80"/>
      <c r="L37" s="16"/>
      <c r="M37" s="13"/>
      <c r="N37" s="14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1:28" x14ac:dyDescent="0.25">
      <c r="A38" s="10"/>
      <c r="B38" s="81" t="s">
        <v>79</v>
      </c>
      <c r="C38" s="82" t="s">
        <v>56</v>
      </c>
      <c r="D38" s="82" t="s">
        <v>57</v>
      </c>
      <c r="E38" s="82" t="s">
        <v>58</v>
      </c>
      <c r="F38" s="83" t="s">
        <v>11</v>
      </c>
      <c r="G38" s="14"/>
      <c r="H38" s="15"/>
      <c r="I38" s="15"/>
      <c r="J38" s="15"/>
      <c r="K38" s="80"/>
      <c r="L38" s="16"/>
      <c r="M38" s="13"/>
      <c r="N38" s="14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</row>
    <row r="39" spans="1:28" x14ac:dyDescent="0.25">
      <c r="A39" s="10"/>
      <c r="B39" s="18" t="s">
        <v>80</v>
      </c>
      <c r="C39" s="19" t="s">
        <v>65</v>
      </c>
      <c r="D39" s="19" t="s">
        <v>66</v>
      </c>
      <c r="E39" s="19" t="s">
        <v>67</v>
      </c>
      <c r="F39" s="84">
        <f t="shared" ref="F39:F41" si="12">+D39+E39</f>
        <v>2500</v>
      </c>
      <c r="G39" s="14"/>
      <c r="H39" s="15"/>
      <c r="I39" s="15"/>
      <c r="J39" s="15"/>
      <c r="K39" s="80"/>
      <c r="L39" s="16"/>
      <c r="M39" s="13"/>
      <c r="N39" s="14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</row>
    <row r="40" spans="1:28" x14ac:dyDescent="0.25">
      <c r="A40" s="10"/>
      <c r="B40" s="18" t="s">
        <v>81</v>
      </c>
      <c r="C40" s="19" t="s">
        <v>65</v>
      </c>
      <c r="D40" s="19" t="s">
        <v>82</v>
      </c>
      <c r="E40" s="19" t="s">
        <v>83</v>
      </c>
      <c r="F40" s="84">
        <f t="shared" si="12"/>
        <v>2500</v>
      </c>
      <c r="G40" s="14"/>
      <c r="H40" s="15"/>
      <c r="I40" s="15"/>
      <c r="J40" s="15"/>
      <c r="K40" s="80"/>
      <c r="L40" s="16"/>
      <c r="M40" s="13"/>
      <c r="N40" s="14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1:28" x14ac:dyDescent="0.25">
      <c r="A41" s="10"/>
      <c r="B41" s="18" t="s">
        <v>84</v>
      </c>
      <c r="C41" s="19" t="s">
        <v>60</v>
      </c>
      <c r="D41" s="19" t="s">
        <v>78</v>
      </c>
      <c r="E41" s="19" t="s">
        <v>77</v>
      </c>
      <c r="F41" s="84">
        <f t="shared" si="12"/>
        <v>2500</v>
      </c>
      <c r="G41" s="14"/>
      <c r="H41" s="15"/>
      <c r="I41" s="15"/>
      <c r="J41" s="15"/>
      <c r="K41" s="80"/>
      <c r="L41" s="16"/>
      <c r="M41" s="13"/>
      <c r="N41" s="14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1:28" x14ac:dyDescent="0.25">
      <c r="A42" s="10"/>
      <c r="B42" s="11" t="s">
        <v>85</v>
      </c>
      <c r="C42" s="10"/>
      <c r="D42" s="12"/>
      <c r="E42" s="13"/>
      <c r="F42" s="13"/>
      <c r="G42" s="14"/>
      <c r="H42" s="15"/>
      <c r="I42" s="15"/>
      <c r="J42" s="15"/>
      <c r="K42" s="80"/>
      <c r="L42" s="16"/>
      <c r="M42" s="13"/>
      <c r="N42" s="14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spans="1:28" x14ac:dyDescent="0.25">
      <c r="A43" s="10"/>
      <c r="B43" s="81" t="s">
        <v>86</v>
      </c>
      <c r="C43" s="82" t="s">
        <v>56</v>
      </c>
      <c r="D43" s="82" t="s">
        <v>57</v>
      </c>
      <c r="E43" s="82" t="s">
        <v>58</v>
      </c>
      <c r="F43" s="83" t="s">
        <v>11</v>
      </c>
      <c r="G43" s="14"/>
      <c r="H43" s="15"/>
      <c r="I43" s="15"/>
      <c r="J43" s="15"/>
      <c r="K43" s="80"/>
      <c r="L43" s="16"/>
      <c r="M43" s="13"/>
      <c r="N43" s="14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1:28" x14ac:dyDescent="0.25">
      <c r="A44" s="10"/>
      <c r="B44" s="18" t="s">
        <v>87</v>
      </c>
      <c r="C44" s="19" t="s">
        <v>65</v>
      </c>
      <c r="D44" s="19" t="s">
        <v>70</v>
      </c>
      <c r="E44" s="19" t="s">
        <v>70</v>
      </c>
      <c r="F44" s="84">
        <f t="shared" ref="F44:F51" si="13">+D44+E44</f>
        <v>2500</v>
      </c>
      <c r="G44" s="14"/>
      <c r="H44" s="15"/>
      <c r="I44" s="15"/>
      <c r="J44" s="15"/>
      <c r="K44" s="80"/>
      <c r="L44" s="16"/>
      <c r="M44" s="13"/>
      <c r="N44" s="14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1:28" x14ac:dyDescent="0.25">
      <c r="A45" s="10"/>
      <c r="B45" s="18" t="s">
        <v>88</v>
      </c>
      <c r="C45" s="19" t="s">
        <v>65</v>
      </c>
      <c r="D45" s="19" t="s">
        <v>83</v>
      </c>
      <c r="E45" s="19" t="s">
        <v>82</v>
      </c>
      <c r="F45" s="84">
        <f t="shared" si="13"/>
        <v>2500</v>
      </c>
      <c r="G45" s="14"/>
      <c r="H45" s="15"/>
      <c r="I45" s="15"/>
      <c r="J45" s="15"/>
      <c r="K45" s="80"/>
      <c r="L45" s="16"/>
      <c r="M45" s="13"/>
      <c r="N45" s="14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1:28" x14ac:dyDescent="0.25">
      <c r="A46" s="10"/>
      <c r="B46" s="18" t="s">
        <v>89</v>
      </c>
      <c r="C46" s="19" t="s">
        <v>65</v>
      </c>
      <c r="D46" s="19" t="s">
        <v>67</v>
      </c>
      <c r="E46" s="19" t="s">
        <v>66</v>
      </c>
      <c r="F46" s="84">
        <f t="shared" si="13"/>
        <v>2500</v>
      </c>
      <c r="G46" s="14"/>
      <c r="H46" s="15"/>
      <c r="I46" s="15"/>
      <c r="J46" s="15"/>
      <c r="K46" s="80"/>
      <c r="L46" s="16"/>
      <c r="M46" s="13"/>
      <c r="N46" s="14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1:28" x14ac:dyDescent="0.25">
      <c r="A47" s="10"/>
      <c r="B47" s="18" t="s">
        <v>90</v>
      </c>
      <c r="C47" s="19" t="s">
        <v>65</v>
      </c>
      <c r="D47" s="19" t="s">
        <v>70</v>
      </c>
      <c r="E47" s="19" t="s">
        <v>70</v>
      </c>
      <c r="F47" s="84">
        <f t="shared" si="13"/>
        <v>2500</v>
      </c>
      <c r="G47" s="14"/>
      <c r="H47" s="15"/>
      <c r="I47" s="15"/>
      <c r="J47" s="15"/>
      <c r="K47" s="80"/>
      <c r="L47" s="16"/>
      <c r="M47" s="13"/>
      <c r="N47" s="14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spans="1:28" x14ac:dyDescent="0.25">
      <c r="A48" s="10"/>
      <c r="B48" s="18" t="s">
        <v>91</v>
      </c>
      <c r="C48" s="19" t="s">
        <v>65</v>
      </c>
      <c r="D48" s="19" t="s">
        <v>83</v>
      </c>
      <c r="E48" s="19" t="s">
        <v>82</v>
      </c>
      <c r="F48" s="84">
        <f t="shared" si="13"/>
        <v>2500</v>
      </c>
      <c r="G48" s="14"/>
      <c r="H48" s="15"/>
      <c r="I48" s="15"/>
      <c r="J48" s="15"/>
      <c r="K48" s="80"/>
      <c r="L48" s="16"/>
      <c r="M48" s="13"/>
      <c r="N48" s="14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1:28" x14ac:dyDescent="0.25">
      <c r="A49" s="10"/>
      <c r="B49" s="18" t="s">
        <v>92</v>
      </c>
      <c r="C49" s="19" t="s">
        <v>60</v>
      </c>
      <c r="D49" s="19" t="s">
        <v>75</v>
      </c>
      <c r="E49" s="19" t="s">
        <v>74</v>
      </c>
      <c r="F49" s="84">
        <f t="shared" si="13"/>
        <v>2500</v>
      </c>
      <c r="G49" s="14"/>
      <c r="H49" s="15"/>
      <c r="I49" s="15"/>
      <c r="J49" s="15"/>
      <c r="K49" s="80"/>
      <c r="L49" s="16"/>
      <c r="M49" s="13"/>
      <c r="N49" s="14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spans="1:28" x14ac:dyDescent="0.25">
      <c r="A50" s="10"/>
      <c r="B50" s="18" t="s">
        <v>93</v>
      </c>
      <c r="C50" s="19" t="s">
        <v>73</v>
      </c>
      <c r="D50" s="19" t="s">
        <v>77</v>
      </c>
      <c r="E50" s="19" t="s">
        <v>78</v>
      </c>
      <c r="F50" s="84">
        <f t="shared" si="13"/>
        <v>2500</v>
      </c>
      <c r="G50" s="14"/>
      <c r="H50" s="15"/>
      <c r="I50" s="15"/>
      <c r="J50" s="15"/>
      <c r="K50" s="80"/>
      <c r="L50" s="16"/>
      <c r="M50" s="13"/>
      <c r="N50" s="14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1:28" x14ac:dyDescent="0.25">
      <c r="A51" s="10"/>
      <c r="B51" s="18" t="s">
        <v>94</v>
      </c>
      <c r="C51" s="19" t="s">
        <v>60</v>
      </c>
      <c r="D51" s="19" t="s">
        <v>78</v>
      </c>
      <c r="E51" s="19" t="s">
        <v>77</v>
      </c>
      <c r="F51" s="84">
        <f t="shared" si="13"/>
        <v>2500</v>
      </c>
      <c r="G51" s="14"/>
      <c r="H51" s="15"/>
      <c r="I51" s="15"/>
      <c r="J51" s="15"/>
      <c r="K51" s="80"/>
      <c r="L51" s="16"/>
      <c r="M51" s="13"/>
      <c r="N51" s="14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1:28" x14ac:dyDescent="0.25">
      <c r="A52" s="10"/>
      <c r="B52" s="81" t="s">
        <v>95</v>
      </c>
      <c r="C52" s="82" t="s">
        <v>56</v>
      </c>
      <c r="D52" s="82" t="s">
        <v>57</v>
      </c>
      <c r="E52" s="82" t="s">
        <v>58</v>
      </c>
      <c r="F52" s="83" t="s">
        <v>11</v>
      </c>
      <c r="G52" s="14"/>
      <c r="H52" s="15"/>
      <c r="I52" s="15"/>
      <c r="J52" s="15"/>
      <c r="K52" s="80"/>
      <c r="L52" s="16"/>
      <c r="M52" s="13"/>
      <c r="N52" s="14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1:28" x14ac:dyDescent="0.25">
      <c r="A53" s="10"/>
      <c r="B53" s="18" t="s">
        <v>96</v>
      </c>
      <c r="C53" s="19" t="s">
        <v>60</v>
      </c>
      <c r="D53" s="19" t="s">
        <v>97</v>
      </c>
      <c r="E53" s="19" t="s">
        <v>98</v>
      </c>
      <c r="F53" s="84">
        <f t="shared" ref="F53:F54" si="14">+D53+E53</f>
        <v>2500</v>
      </c>
      <c r="G53" s="14"/>
      <c r="H53" s="15"/>
      <c r="I53" s="15"/>
      <c r="J53" s="15"/>
      <c r="K53" s="80"/>
      <c r="L53" s="16"/>
      <c r="M53" s="13"/>
      <c r="N53" s="14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spans="1:28" x14ac:dyDescent="0.25">
      <c r="A54" s="10"/>
      <c r="B54" s="18" t="s">
        <v>99</v>
      </c>
      <c r="C54" s="19" t="s">
        <v>65</v>
      </c>
      <c r="D54" s="19" t="s">
        <v>82</v>
      </c>
      <c r="E54" s="19" t="s">
        <v>83</v>
      </c>
      <c r="F54" s="84">
        <f t="shared" si="14"/>
        <v>2500</v>
      </c>
      <c r="G54" s="14"/>
      <c r="H54" s="15"/>
      <c r="I54" s="15"/>
      <c r="J54" s="15"/>
      <c r="K54" s="80"/>
      <c r="L54" s="16"/>
      <c r="M54" s="13"/>
      <c r="N54" s="14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spans="1:28" x14ac:dyDescent="0.25">
      <c r="A55" s="10"/>
      <c r="B55" s="20" t="s">
        <v>100</v>
      </c>
      <c r="C55" s="19"/>
      <c r="D55" s="19"/>
      <c r="E55" s="19"/>
      <c r="F55" s="84"/>
      <c r="G55" s="14"/>
      <c r="H55" s="15"/>
      <c r="I55" s="15"/>
      <c r="J55" s="15"/>
      <c r="K55" s="80"/>
      <c r="L55" s="16"/>
      <c r="M55" s="13"/>
      <c r="N55" s="14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spans="1:28" x14ac:dyDescent="0.25">
      <c r="A56" s="10"/>
      <c r="B56" s="81" t="s">
        <v>101</v>
      </c>
      <c r="C56" s="82" t="s">
        <v>56</v>
      </c>
      <c r="D56" s="82" t="s">
        <v>57</v>
      </c>
      <c r="E56" s="82" t="s">
        <v>58</v>
      </c>
      <c r="F56" s="83" t="s">
        <v>11</v>
      </c>
      <c r="G56" s="14"/>
      <c r="H56" s="15"/>
      <c r="I56" s="15"/>
      <c r="J56" s="15"/>
      <c r="K56" s="80"/>
      <c r="L56" s="16"/>
      <c r="M56" s="13"/>
      <c r="N56" s="14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1:28" x14ac:dyDescent="0.25">
      <c r="A57" s="10"/>
      <c r="B57" s="18" t="s">
        <v>102</v>
      </c>
      <c r="C57" s="19" t="s">
        <v>60</v>
      </c>
      <c r="D57" s="19" t="s">
        <v>78</v>
      </c>
      <c r="E57" s="19" t="s">
        <v>77</v>
      </c>
      <c r="F57" s="84">
        <f t="shared" ref="F57:F63" si="15">+D57+E57</f>
        <v>2500</v>
      </c>
      <c r="G57" s="14"/>
      <c r="H57" s="15"/>
      <c r="I57" s="15"/>
      <c r="J57" s="15"/>
      <c r="K57" s="80"/>
      <c r="L57" s="16"/>
      <c r="M57" s="13"/>
      <c r="N57" s="14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spans="1:28" x14ac:dyDescent="0.25">
      <c r="A58" s="10"/>
      <c r="B58" s="18" t="s">
        <v>103</v>
      </c>
      <c r="C58" s="19" t="s">
        <v>65</v>
      </c>
      <c r="D58" s="19" t="s">
        <v>83</v>
      </c>
      <c r="E58" s="19" t="s">
        <v>82</v>
      </c>
      <c r="F58" s="84">
        <f t="shared" si="15"/>
        <v>2500</v>
      </c>
      <c r="G58" s="14"/>
      <c r="H58" s="15"/>
      <c r="I58" s="15"/>
      <c r="J58" s="15"/>
      <c r="K58" s="80"/>
      <c r="L58" s="16"/>
      <c r="M58" s="13"/>
      <c r="N58" s="14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spans="1:28" x14ac:dyDescent="0.25">
      <c r="A59" s="10"/>
      <c r="B59" s="18" t="s">
        <v>104</v>
      </c>
      <c r="C59" s="19" t="s">
        <v>65</v>
      </c>
      <c r="D59" s="19" t="s">
        <v>82</v>
      </c>
      <c r="E59" s="19" t="s">
        <v>83</v>
      </c>
      <c r="F59" s="84">
        <f t="shared" si="15"/>
        <v>2500</v>
      </c>
      <c r="G59" s="14"/>
      <c r="H59" s="15"/>
      <c r="I59" s="15"/>
      <c r="J59" s="15"/>
      <c r="K59" s="80"/>
      <c r="L59" s="16"/>
      <c r="M59" s="13"/>
      <c r="N59" s="14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1:28" x14ac:dyDescent="0.25">
      <c r="A60" s="10"/>
      <c r="B60" s="18" t="s">
        <v>105</v>
      </c>
      <c r="C60" s="19" t="s">
        <v>65</v>
      </c>
      <c r="D60" s="19" t="s">
        <v>67</v>
      </c>
      <c r="E60" s="19" t="s">
        <v>66</v>
      </c>
      <c r="F60" s="84">
        <f t="shared" si="15"/>
        <v>2500</v>
      </c>
      <c r="G60" s="14"/>
      <c r="H60" s="15"/>
      <c r="I60" s="15"/>
      <c r="J60" s="15"/>
      <c r="K60" s="80"/>
      <c r="L60" s="16"/>
      <c r="M60" s="13"/>
      <c r="N60" s="14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spans="1:28" x14ac:dyDescent="0.25">
      <c r="A61" s="10"/>
      <c r="B61" s="18" t="s">
        <v>106</v>
      </c>
      <c r="C61" s="19" t="s">
        <v>65</v>
      </c>
      <c r="D61" s="19" t="s">
        <v>83</v>
      </c>
      <c r="E61" s="19" t="s">
        <v>82</v>
      </c>
      <c r="F61" s="84">
        <f t="shared" si="15"/>
        <v>2500</v>
      </c>
      <c r="G61" s="14"/>
      <c r="H61" s="15"/>
      <c r="I61" s="15"/>
      <c r="J61" s="15"/>
      <c r="K61" s="80"/>
      <c r="L61" s="16"/>
      <c r="M61" s="13"/>
      <c r="N61" s="14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spans="1:28" x14ac:dyDescent="0.25">
      <c r="A62" s="10"/>
      <c r="B62" s="18" t="s">
        <v>107</v>
      </c>
      <c r="C62" s="19" t="s">
        <v>73</v>
      </c>
      <c r="D62" s="19" t="s">
        <v>62</v>
      </c>
      <c r="E62" s="19" t="s">
        <v>61</v>
      </c>
      <c r="F62" s="84">
        <f t="shared" si="15"/>
        <v>2500</v>
      </c>
      <c r="G62" s="14"/>
      <c r="H62" s="15"/>
      <c r="I62" s="15"/>
      <c r="J62" s="15"/>
      <c r="K62" s="80"/>
      <c r="L62" s="16"/>
      <c r="M62" s="13"/>
      <c r="N62" s="14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</row>
    <row r="63" spans="1:28" x14ac:dyDescent="0.25">
      <c r="A63" s="10"/>
      <c r="B63" s="18" t="s">
        <v>108</v>
      </c>
      <c r="C63" s="19" t="s">
        <v>65</v>
      </c>
      <c r="D63" s="19" t="s">
        <v>70</v>
      </c>
      <c r="E63" s="19" t="s">
        <v>70</v>
      </c>
      <c r="F63" s="84">
        <f t="shared" si="15"/>
        <v>2500</v>
      </c>
      <c r="G63" s="14"/>
      <c r="H63" s="15"/>
      <c r="I63" s="15"/>
      <c r="J63" s="15"/>
      <c r="K63" s="80"/>
      <c r="L63" s="16"/>
      <c r="M63" s="13"/>
      <c r="N63" s="14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spans="1:28" x14ac:dyDescent="0.25">
      <c r="A64" s="10"/>
      <c r="B64" s="81" t="s">
        <v>109</v>
      </c>
      <c r="C64" s="82" t="s">
        <v>56</v>
      </c>
      <c r="D64" s="82" t="s">
        <v>57</v>
      </c>
      <c r="E64" s="82" t="s">
        <v>58</v>
      </c>
      <c r="F64" s="83" t="s">
        <v>11</v>
      </c>
      <c r="G64" s="14"/>
      <c r="H64" s="15"/>
      <c r="I64" s="15"/>
      <c r="J64" s="15"/>
      <c r="K64" s="80"/>
      <c r="L64" s="16"/>
      <c r="M64" s="13"/>
      <c r="N64" s="14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</row>
    <row r="65" spans="1:28" x14ac:dyDescent="0.25">
      <c r="A65" s="10"/>
      <c r="B65" s="18" t="s">
        <v>110</v>
      </c>
      <c r="C65" s="19" t="s">
        <v>65</v>
      </c>
      <c r="D65" s="19" t="s">
        <v>70</v>
      </c>
      <c r="E65" s="19" t="s">
        <v>70</v>
      </c>
      <c r="F65" s="84">
        <f t="shared" ref="F65:F72" si="16">+D65+E65</f>
        <v>2500</v>
      </c>
      <c r="G65" s="14"/>
      <c r="H65" s="15"/>
      <c r="I65" s="15"/>
      <c r="J65" s="15"/>
      <c r="K65" s="80"/>
      <c r="L65" s="16"/>
      <c r="M65" s="13"/>
      <c r="N65" s="14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spans="1:28" x14ac:dyDescent="0.25">
      <c r="A66" s="10"/>
      <c r="B66" s="18" t="s">
        <v>111</v>
      </c>
      <c r="C66" s="19" t="s">
        <v>73</v>
      </c>
      <c r="D66" s="19" t="s">
        <v>112</v>
      </c>
      <c r="E66" s="19" t="s">
        <v>113</v>
      </c>
      <c r="F66" s="84">
        <f t="shared" si="16"/>
        <v>2500</v>
      </c>
      <c r="G66" s="14"/>
      <c r="H66" s="15"/>
      <c r="I66" s="15"/>
      <c r="J66" s="15"/>
      <c r="K66" s="80"/>
      <c r="L66" s="16"/>
      <c r="M66" s="13"/>
      <c r="N66" s="14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spans="1:28" x14ac:dyDescent="0.25">
      <c r="A67" s="10"/>
      <c r="B67" s="18" t="s">
        <v>114</v>
      </c>
      <c r="C67" s="19" t="s">
        <v>73</v>
      </c>
      <c r="D67" s="19" t="s">
        <v>112</v>
      </c>
      <c r="E67" s="19" t="s">
        <v>113</v>
      </c>
      <c r="F67" s="84">
        <f t="shared" si="16"/>
        <v>2500</v>
      </c>
      <c r="G67" s="14"/>
      <c r="H67" s="15"/>
      <c r="I67" s="15"/>
      <c r="J67" s="15"/>
      <c r="K67" s="80"/>
      <c r="L67" s="16"/>
      <c r="M67" s="13"/>
      <c r="N67" s="14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1:28" x14ac:dyDescent="0.25">
      <c r="A68" s="10"/>
      <c r="B68" s="18" t="s">
        <v>115</v>
      </c>
      <c r="C68" s="19" t="s">
        <v>65</v>
      </c>
      <c r="D68" s="19" t="s">
        <v>67</v>
      </c>
      <c r="E68" s="19" t="s">
        <v>66</v>
      </c>
      <c r="F68" s="84">
        <f t="shared" si="16"/>
        <v>2500</v>
      </c>
      <c r="G68" s="14"/>
      <c r="H68" s="15"/>
      <c r="I68" s="15"/>
      <c r="J68" s="15"/>
      <c r="K68" s="80"/>
      <c r="L68" s="16"/>
      <c r="M68" s="13"/>
      <c r="N68" s="14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  <row r="69" spans="1:28" x14ac:dyDescent="0.25">
      <c r="A69" s="10"/>
      <c r="B69" s="18" t="s">
        <v>116</v>
      </c>
      <c r="C69" s="19" t="s">
        <v>60</v>
      </c>
      <c r="D69" s="19" t="s">
        <v>61</v>
      </c>
      <c r="E69" s="19" t="s">
        <v>62</v>
      </c>
      <c r="F69" s="84">
        <f t="shared" si="16"/>
        <v>2500</v>
      </c>
      <c r="G69" s="14"/>
      <c r="H69" s="15"/>
      <c r="I69" s="15"/>
      <c r="J69" s="15"/>
      <c r="K69" s="80"/>
      <c r="L69" s="16"/>
      <c r="M69" s="13"/>
      <c r="N69" s="14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</row>
    <row r="70" spans="1:28" x14ac:dyDescent="0.25">
      <c r="A70" s="10"/>
      <c r="B70" s="18" t="s">
        <v>117</v>
      </c>
      <c r="C70" s="19" t="s">
        <v>65</v>
      </c>
      <c r="D70" s="19" t="s">
        <v>70</v>
      </c>
      <c r="E70" s="19" t="s">
        <v>70</v>
      </c>
      <c r="F70" s="84">
        <f t="shared" si="16"/>
        <v>2500</v>
      </c>
      <c r="G70" s="14"/>
      <c r="H70" s="15"/>
      <c r="I70" s="15"/>
      <c r="J70" s="15"/>
      <c r="K70" s="80"/>
      <c r="L70" s="16"/>
      <c r="M70" s="13"/>
      <c r="N70" s="14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</row>
    <row r="71" spans="1:28" x14ac:dyDescent="0.25">
      <c r="A71" s="10"/>
      <c r="B71" s="18" t="s">
        <v>118</v>
      </c>
      <c r="C71" s="19" t="s">
        <v>60</v>
      </c>
      <c r="D71" s="19" t="s">
        <v>75</v>
      </c>
      <c r="E71" s="19" t="s">
        <v>74</v>
      </c>
      <c r="F71" s="84">
        <f t="shared" si="16"/>
        <v>2500</v>
      </c>
      <c r="G71" s="14"/>
      <c r="H71" s="15"/>
      <c r="I71" s="15"/>
      <c r="J71" s="15"/>
      <c r="K71" s="80"/>
      <c r="L71" s="16"/>
      <c r="M71" s="13"/>
      <c r="N71" s="14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1:28" x14ac:dyDescent="0.25">
      <c r="A72" s="10"/>
      <c r="B72" s="18" t="s">
        <v>119</v>
      </c>
      <c r="C72" s="19" t="s">
        <v>73</v>
      </c>
      <c r="D72" s="19" t="s">
        <v>74</v>
      </c>
      <c r="E72" s="19" t="s">
        <v>75</v>
      </c>
      <c r="F72" s="84">
        <f t="shared" si="16"/>
        <v>2500</v>
      </c>
      <c r="G72" s="14"/>
      <c r="H72" s="15"/>
      <c r="I72" s="15"/>
      <c r="J72" s="15"/>
      <c r="K72" s="80"/>
      <c r="L72" s="16"/>
      <c r="M72" s="13"/>
      <c r="N72" s="14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1:28" x14ac:dyDescent="0.25">
      <c r="A73" s="10"/>
      <c r="B73" s="20" t="s">
        <v>120</v>
      </c>
      <c r="C73" s="19"/>
      <c r="D73" s="19"/>
      <c r="E73" s="19"/>
      <c r="F73" s="84"/>
      <c r="G73" s="14"/>
      <c r="H73" s="15"/>
      <c r="I73" s="15"/>
      <c r="J73" s="15"/>
      <c r="K73" s="80"/>
      <c r="L73" s="16"/>
      <c r="M73" s="13"/>
      <c r="N73" s="14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1:28" x14ac:dyDescent="0.25">
      <c r="A74" s="10"/>
      <c r="B74" s="81" t="s">
        <v>121</v>
      </c>
      <c r="C74" s="82" t="s">
        <v>56</v>
      </c>
      <c r="D74" s="82" t="s">
        <v>57</v>
      </c>
      <c r="E74" s="82" t="s">
        <v>58</v>
      </c>
      <c r="F74" s="83" t="s">
        <v>11</v>
      </c>
      <c r="G74" s="14"/>
      <c r="H74" s="15"/>
      <c r="I74" s="15"/>
      <c r="J74" s="15"/>
      <c r="K74" s="80"/>
      <c r="L74" s="16"/>
      <c r="M74" s="13"/>
      <c r="N74" s="14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1:28" x14ac:dyDescent="0.25">
      <c r="A75" s="10"/>
      <c r="B75" s="18" t="s">
        <v>122</v>
      </c>
      <c r="C75" s="19" t="s">
        <v>73</v>
      </c>
      <c r="D75" s="19" t="s">
        <v>74</v>
      </c>
      <c r="E75" s="19" t="s">
        <v>75</v>
      </c>
      <c r="F75" s="84">
        <f t="shared" ref="F75:F81" si="17">+D75+E75</f>
        <v>2500</v>
      </c>
      <c r="G75" s="14"/>
      <c r="H75" s="15"/>
      <c r="I75" s="15"/>
      <c r="J75" s="15"/>
      <c r="K75" s="80"/>
      <c r="L75" s="16"/>
      <c r="M75" s="13"/>
      <c r="N75" s="14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1:28" x14ac:dyDescent="0.25">
      <c r="A76" s="10"/>
      <c r="B76" s="18" t="s">
        <v>123</v>
      </c>
      <c r="C76" s="19" t="s">
        <v>73</v>
      </c>
      <c r="D76" s="19" t="s">
        <v>74</v>
      </c>
      <c r="E76" s="19" t="s">
        <v>75</v>
      </c>
      <c r="F76" s="84">
        <f t="shared" si="17"/>
        <v>2500</v>
      </c>
      <c r="G76" s="14"/>
      <c r="H76" s="15"/>
      <c r="I76" s="15"/>
      <c r="J76" s="15"/>
      <c r="K76" s="80"/>
      <c r="L76" s="16"/>
      <c r="M76" s="13"/>
      <c r="N76" s="14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1:28" x14ac:dyDescent="0.25">
      <c r="A77" s="10"/>
      <c r="B77" s="18" t="s">
        <v>124</v>
      </c>
      <c r="C77" s="19" t="s">
        <v>73</v>
      </c>
      <c r="D77" s="19" t="s">
        <v>77</v>
      </c>
      <c r="E77" s="19" t="s">
        <v>78</v>
      </c>
      <c r="F77" s="84">
        <f t="shared" si="17"/>
        <v>2500</v>
      </c>
      <c r="G77" s="14"/>
      <c r="H77" s="15"/>
      <c r="I77" s="15"/>
      <c r="J77" s="15"/>
      <c r="K77" s="80"/>
      <c r="L77" s="16"/>
      <c r="M77" s="13"/>
      <c r="N77" s="14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1:28" x14ac:dyDescent="0.25">
      <c r="A78" s="10"/>
      <c r="B78" s="18" t="s">
        <v>125</v>
      </c>
      <c r="C78" s="19" t="s">
        <v>65</v>
      </c>
      <c r="D78" s="19" t="s">
        <v>83</v>
      </c>
      <c r="E78" s="19" t="s">
        <v>82</v>
      </c>
      <c r="F78" s="84">
        <f t="shared" si="17"/>
        <v>2500</v>
      </c>
      <c r="G78" s="14"/>
      <c r="H78" s="15"/>
      <c r="I78" s="15"/>
      <c r="J78" s="15"/>
      <c r="K78" s="80"/>
      <c r="L78" s="16"/>
      <c r="M78" s="13"/>
      <c r="N78" s="14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</row>
    <row r="79" spans="1:28" x14ac:dyDescent="0.25">
      <c r="A79" s="10"/>
      <c r="B79" s="18" t="s">
        <v>126</v>
      </c>
      <c r="C79" s="19" t="s">
        <v>73</v>
      </c>
      <c r="D79" s="19" t="s">
        <v>77</v>
      </c>
      <c r="E79" s="19" t="s">
        <v>78</v>
      </c>
      <c r="F79" s="84">
        <f t="shared" si="17"/>
        <v>2500</v>
      </c>
      <c r="G79" s="14"/>
      <c r="H79" s="15"/>
      <c r="I79" s="15"/>
      <c r="J79" s="15"/>
      <c r="K79" s="80"/>
      <c r="L79" s="16"/>
      <c r="M79" s="13"/>
      <c r="N79" s="14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spans="1:28" x14ac:dyDescent="0.25">
      <c r="A80" s="10"/>
      <c r="B80" s="18" t="s">
        <v>127</v>
      </c>
      <c r="C80" s="19" t="s">
        <v>60</v>
      </c>
      <c r="D80" s="19" t="s">
        <v>78</v>
      </c>
      <c r="E80" s="19" t="s">
        <v>77</v>
      </c>
      <c r="F80" s="84">
        <f t="shared" si="17"/>
        <v>2500</v>
      </c>
      <c r="G80" s="14"/>
      <c r="H80" s="15"/>
      <c r="I80" s="15"/>
      <c r="J80" s="15"/>
      <c r="K80" s="80"/>
      <c r="L80" s="16"/>
      <c r="M80" s="13"/>
      <c r="N80" s="14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</row>
    <row r="81" spans="1:28" x14ac:dyDescent="0.25">
      <c r="A81" s="10"/>
      <c r="B81" s="18" t="s">
        <v>128</v>
      </c>
      <c r="C81" s="19" t="s">
        <v>60</v>
      </c>
      <c r="D81" s="19" t="s">
        <v>75</v>
      </c>
      <c r="E81" s="19" t="s">
        <v>74</v>
      </c>
      <c r="F81" s="84">
        <f t="shared" si="17"/>
        <v>2500</v>
      </c>
      <c r="G81" s="14"/>
      <c r="H81" s="15"/>
      <c r="I81" s="15"/>
      <c r="J81" s="15"/>
      <c r="K81" s="80"/>
      <c r="L81" s="16"/>
      <c r="M81" s="13"/>
      <c r="N81" s="14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</row>
    <row r="82" spans="1:28" x14ac:dyDescent="0.25">
      <c r="A82" s="10"/>
      <c r="B82" s="20" t="s">
        <v>129</v>
      </c>
      <c r="C82" s="19"/>
      <c r="D82" s="19"/>
      <c r="E82" s="19"/>
      <c r="F82" s="84"/>
      <c r="G82" s="14"/>
      <c r="H82" s="15"/>
      <c r="I82" s="15"/>
      <c r="J82" s="15"/>
      <c r="K82" s="80"/>
      <c r="L82" s="16"/>
      <c r="M82" s="13"/>
      <c r="N82" s="14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</row>
    <row r="83" spans="1:28" x14ac:dyDescent="0.25">
      <c r="A83" s="10"/>
      <c r="B83" s="81" t="s">
        <v>130</v>
      </c>
      <c r="C83" s="82" t="s">
        <v>56</v>
      </c>
      <c r="D83" s="82" t="s">
        <v>57</v>
      </c>
      <c r="E83" s="82" t="s">
        <v>58</v>
      </c>
      <c r="F83" s="83" t="s">
        <v>11</v>
      </c>
      <c r="G83" s="14"/>
      <c r="H83" s="15"/>
      <c r="I83" s="15"/>
      <c r="J83" s="15"/>
      <c r="K83" s="80"/>
      <c r="L83" s="16"/>
      <c r="M83" s="13"/>
      <c r="N83" s="14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</row>
    <row r="84" spans="1:28" x14ac:dyDescent="0.25">
      <c r="A84" s="10"/>
      <c r="B84" s="18" t="s">
        <v>131</v>
      </c>
      <c r="C84" s="19" t="s">
        <v>73</v>
      </c>
      <c r="D84" s="19" t="s">
        <v>74</v>
      </c>
      <c r="E84" s="19" t="s">
        <v>75</v>
      </c>
      <c r="F84" s="84">
        <f t="shared" ref="F84:F86" si="18">+D84+E84</f>
        <v>2500</v>
      </c>
      <c r="G84" s="14"/>
      <c r="H84" s="15"/>
      <c r="I84" s="15"/>
      <c r="J84" s="15"/>
      <c r="K84" s="80"/>
      <c r="L84" s="16"/>
      <c r="M84" s="13"/>
      <c r="N84" s="14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</row>
    <row r="85" spans="1:28" x14ac:dyDescent="0.25">
      <c r="A85" s="10"/>
      <c r="B85" s="18" t="s">
        <v>132</v>
      </c>
      <c r="C85" s="19" t="s">
        <v>73</v>
      </c>
      <c r="D85" s="19" t="s">
        <v>98</v>
      </c>
      <c r="E85" s="19" t="s">
        <v>97</v>
      </c>
      <c r="F85" s="84">
        <f t="shared" si="18"/>
        <v>2500</v>
      </c>
      <c r="G85" s="14"/>
      <c r="H85" s="15"/>
      <c r="I85" s="15"/>
      <c r="J85" s="15"/>
      <c r="K85" s="80"/>
      <c r="L85" s="16"/>
      <c r="M85" s="13"/>
      <c r="N85" s="14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spans="1:28" x14ac:dyDescent="0.25">
      <c r="A86" s="10"/>
      <c r="B86" s="18" t="s">
        <v>133</v>
      </c>
      <c r="C86" s="19" t="s">
        <v>60</v>
      </c>
      <c r="D86" s="19" t="s">
        <v>97</v>
      </c>
      <c r="E86" s="19" t="s">
        <v>98</v>
      </c>
      <c r="F86" s="84">
        <f t="shared" si="18"/>
        <v>2500</v>
      </c>
      <c r="G86" s="14"/>
      <c r="H86" s="15"/>
      <c r="I86" s="15"/>
      <c r="J86" s="15"/>
      <c r="K86" s="80"/>
      <c r="L86" s="16"/>
      <c r="M86" s="13"/>
      <c r="N86" s="14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x14ac:dyDescent="0.25">
      <c r="A87" s="10"/>
      <c r="B87" s="20" t="s">
        <v>134</v>
      </c>
      <c r="C87" s="10"/>
      <c r="D87" s="12"/>
      <c r="E87" s="13"/>
      <c r="F87" s="13"/>
      <c r="G87" s="14"/>
      <c r="H87" s="15"/>
      <c r="I87" s="15"/>
      <c r="J87" s="15"/>
      <c r="K87" s="80"/>
      <c r="L87" s="16"/>
      <c r="M87" s="13"/>
      <c r="N87" s="14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x14ac:dyDescent="0.25">
      <c r="A88" s="10"/>
      <c r="B88" s="81" t="s">
        <v>135</v>
      </c>
      <c r="C88" s="82" t="s">
        <v>56</v>
      </c>
      <c r="D88" s="82" t="s">
        <v>57</v>
      </c>
      <c r="E88" s="82" t="s">
        <v>58</v>
      </c>
      <c r="F88" s="83" t="s">
        <v>11</v>
      </c>
      <c r="G88" s="14"/>
      <c r="H88" s="15"/>
      <c r="I88" s="15"/>
      <c r="J88" s="15"/>
      <c r="K88" s="80"/>
      <c r="L88" s="16"/>
      <c r="M88" s="13"/>
      <c r="N88" s="14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spans="1:28" x14ac:dyDescent="0.25">
      <c r="A89" s="10"/>
      <c r="B89" s="18" t="s">
        <v>136</v>
      </c>
      <c r="C89" s="19" t="s">
        <v>60</v>
      </c>
      <c r="D89" s="19" t="s">
        <v>61</v>
      </c>
      <c r="E89" s="19" t="s">
        <v>62</v>
      </c>
      <c r="F89" s="84">
        <f t="shared" ref="F89:F95" si="19">+D89+E89</f>
        <v>2500</v>
      </c>
      <c r="G89" s="14"/>
      <c r="H89" s="15"/>
      <c r="I89" s="15"/>
      <c r="J89" s="15"/>
      <c r="K89" s="80"/>
      <c r="L89" s="16"/>
      <c r="M89" s="13"/>
      <c r="N89" s="14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spans="1:28" x14ac:dyDescent="0.25">
      <c r="A90" s="10"/>
      <c r="B90" s="18" t="s">
        <v>137</v>
      </c>
      <c r="C90" s="19" t="s">
        <v>65</v>
      </c>
      <c r="D90" s="19" t="s">
        <v>138</v>
      </c>
      <c r="E90" s="19" t="s">
        <v>139</v>
      </c>
      <c r="F90" s="84">
        <f t="shared" si="19"/>
        <v>2500</v>
      </c>
      <c r="G90" s="14"/>
      <c r="H90" s="15"/>
      <c r="I90" s="15"/>
      <c r="J90" s="15"/>
      <c r="K90" s="80"/>
      <c r="L90" s="16"/>
      <c r="M90" s="13"/>
      <c r="N90" s="14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spans="1:28" x14ac:dyDescent="0.25">
      <c r="A91" s="10"/>
      <c r="B91" s="18" t="s">
        <v>140</v>
      </c>
      <c r="C91" s="19" t="s">
        <v>65</v>
      </c>
      <c r="D91" s="19" t="s">
        <v>83</v>
      </c>
      <c r="E91" s="19" t="s">
        <v>82</v>
      </c>
      <c r="F91" s="84">
        <f t="shared" si="19"/>
        <v>2500</v>
      </c>
      <c r="G91" s="14"/>
      <c r="H91" s="15"/>
      <c r="I91" s="15"/>
      <c r="J91" s="15"/>
      <c r="K91" s="80"/>
      <c r="L91" s="16"/>
      <c r="M91" s="13"/>
      <c r="N91" s="14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spans="1:28" x14ac:dyDescent="0.25">
      <c r="A92" s="10"/>
      <c r="B92" s="18" t="s">
        <v>141</v>
      </c>
      <c r="C92" s="19" t="s">
        <v>65</v>
      </c>
      <c r="D92" s="19" t="s">
        <v>70</v>
      </c>
      <c r="E92" s="19" t="s">
        <v>70</v>
      </c>
      <c r="F92" s="84">
        <f t="shared" si="19"/>
        <v>2500</v>
      </c>
      <c r="G92" s="14"/>
      <c r="H92" s="15"/>
      <c r="I92" s="15"/>
      <c r="J92" s="15"/>
      <c r="K92" s="80"/>
      <c r="L92" s="16"/>
      <c r="M92" s="13"/>
      <c r="N92" s="14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spans="1:28" x14ac:dyDescent="0.25">
      <c r="A93" s="10"/>
      <c r="B93" s="18" t="s">
        <v>142</v>
      </c>
      <c r="C93" s="19" t="s">
        <v>60</v>
      </c>
      <c r="D93" s="19" t="s">
        <v>97</v>
      </c>
      <c r="E93" s="19" t="s">
        <v>98</v>
      </c>
      <c r="F93" s="84">
        <f t="shared" si="19"/>
        <v>2500</v>
      </c>
      <c r="G93" s="14"/>
      <c r="H93" s="15"/>
      <c r="I93" s="15"/>
      <c r="J93" s="15"/>
      <c r="K93" s="80"/>
      <c r="L93" s="16"/>
      <c r="M93" s="13"/>
      <c r="N93" s="14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1:28" x14ac:dyDescent="0.25">
      <c r="A94" s="10"/>
      <c r="B94" s="18" t="s">
        <v>143</v>
      </c>
      <c r="C94" s="19" t="s">
        <v>60</v>
      </c>
      <c r="D94" s="19" t="s">
        <v>78</v>
      </c>
      <c r="E94" s="19" t="s">
        <v>77</v>
      </c>
      <c r="F94" s="84">
        <f t="shared" si="19"/>
        <v>2500</v>
      </c>
      <c r="G94" s="14"/>
      <c r="H94" s="15"/>
      <c r="I94" s="15"/>
      <c r="J94" s="15"/>
      <c r="K94" s="80"/>
      <c r="L94" s="16"/>
      <c r="M94" s="13"/>
      <c r="N94" s="14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spans="1:28" x14ac:dyDescent="0.25">
      <c r="A95" s="10"/>
      <c r="B95" s="18" t="s">
        <v>144</v>
      </c>
      <c r="C95" s="19" t="s">
        <v>65</v>
      </c>
      <c r="D95" s="19" t="s">
        <v>138</v>
      </c>
      <c r="E95" s="19" t="s">
        <v>139</v>
      </c>
      <c r="F95" s="84">
        <f t="shared" si="19"/>
        <v>2500</v>
      </c>
      <c r="G95" s="14"/>
      <c r="H95" s="15"/>
      <c r="I95" s="15"/>
      <c r="J95" s="15"/>
      <c r="K95" s="80"/>
      <c r="L95" s="16"/>
      <c r="M95" s="13"/>
      <c r="N95" s="14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 x14ac:dyDescent="0.25">
      <c r="A96" s="10"/>
      <c r="B96" s="81" t="s">
        <v>145</v>
      </c>
      <c r="C96" s="82" t="s">
        <v>56</v>
      </c>
      <c r="D96" s="82" t="s">
        <v>57</v>
      </c>
      <c r="E96" s="82" t="s">
        <v>58</v>
      </c>
      <c r="F96" s="83" t="s">
        <v>11</v>
      </c>
      <c r="G96" s="14"/>
      <c r="H96" s="15"/>
      <c r="I96" s="15"/>
      <c r="J96" s="15"/>
      <c r="K96" s="80"/>
      <c r="L96" s="16"/>
      <c r="M96" s="13"/>
      <c r="N96" s="14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 x14ac:dyDescent="0.25">
      <c r="A97" s="10"/>
      <c r="B97" s="18" t="s">
        <v>146</v>
      </c>
      <c r="C97" s="19" t="s">
        <v>60</v>
      </c>
      <c r="D97" s="19" t="s">
        <v>75</v>
      </c>
      <c r="E97" s="19" t="s">
        <v>74</v>
      </c>
      <c r="F97" s="84">
        <f>+D97+E97</f>
        <v>2500</v>
      </c>
      <c r="G97" s="14"/>
      <c r="H97" s="15"/>
      <c r="I97" s="11"/>
      <c r="J97" s="15"/>
      <c r="K97" s="80"/>
      <c r="L97" s="16"/>
      <c r="M97" s="13"/>
      <c r="N97" s="14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28" x14ac:dyDescent="0.25">
      <c r="A98" s="10"/>
      <c r="B98" s="18" t="s">
        <v>147</v>
      </c>
      <c r="C98" s="19" t="s">
        <v>65</v>
      </c>
      <c r="D98" s="19" t="s">
        <v>139</v>
      </c>
      <c r="E98" s="19" t="s">
        <v>138</v>
      </c>
      <c r="F98" s="84">
        <f t="shared" ref="F98:F100" si="20">+D98+E98</f>
        <v>2500</v>
      </c>
      <c r="G98" s="14"/>
      <c r="H98" s="15"/>
      <c r="I98" s="15"/>
      <c r="J98" s="15"/>
      <c r="K98" s="80"/>
      <c r="L98" s="16"/>
      <c r="M98" s="13"/>
      <c r="N98" s="14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 x14ac:dyDescent="0.25">
      <c r="A99" s="10"/>
      <c r="B99" s="18" t="s">
        <v>148</v>
      </c>
      <c r="C99" s="19" t="s">
        <v>60</v>
      </c>
      <c r="D99" s="19" t="s">
        <v>75</v>
      </c>
      <c r="E99" s="19" t="s">
        <v>74</v>
      </c>
      <c r="F99" s="84">
        <f t="shared" si="20"/>
        <v>2500</v>
      </c>
      <c r="G99" s="14"/>
      <c r="H99" s="15"/>
      <c r="I99" s="15"/>
      <c r="J99" s="15"/>
      <c r="K99" s="80"/>
      <c r="L99" s="16"/>
      <c r="M99" s="13"/>
      <c r="N99" s="14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 x14ac:dyDescent="0.25">
      <c r="A100" s="10"/>
      <c r="B100" s="18" t="s">
        <v>149</v>
      </c>
      <c r="C100" s="19" t="s">
        <v>73</v>
      </c>
      <c r="D100" s="19" t="s">
        <v>98</v>
      </c>
      <c r="E100" s="19" t="s">
        <v>97</v>
      </c>
      <c r="F100" s="84">
        <f t="shared" si="20"/>
        <v>2500</v>
      </c>
      <c r="G100" s="14"/>
      <c r="H100" s="15"/>
      <c r="I100" s="15"/>
      <c r="J100" s="15"/>
      <c r="K100" s="80"/>
      <c r="L100" s="16"/>
      <c r="M100" s="13"/>
      <c r="N100" s="14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28" x14ac:dyDescent="0.25">
      <c r="A101" s="10"/>
      <c r="B101" s="81" t="s">
        <v>150</v>
      </c>
      <c r="C101" s="82" t="s">
        <v>56</v>
      </c>
      <c r="D101" s="82" t="s">
        <v>57</v>
      </c>
      <c r="E101" s="82" t="s">
        <v>58</v>
      </c>
      <c r="F101" s="83" t="s">
        <v>11</v>
      </c>
      <c r="G101" s="14"/>
      <c r="H101" s="15"/>
      <c r="I101" s="15"/>
      <c r="J101" s="15"/>
      <c r="K101" s="80"/>
      <c r="L101" s="16"/>
      <c r="M101" s="13"/>
      <c r="N101" s="14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spans="1:28" x14ac:dyDescent="0.25">
      <c r="A102" s="10"/>
      <c r="B102" s="18" t="s">
        <v>151</v>
      </c>
      <c r="C102" s="19" t="s">
        <v>73</v>
      </c>
      <c r="D102" s="19" t="s">
        <v>77</v>
      </c>
      <c r="E102" s="19" t="s">
        <v>78</v>
      </c>
      <c r="F102" s="84">
        <f t="shared" ref="F102:F109" si="21">+D102+E102</f>
        <v>2500</v>
      </c>
      <c r="G102" s="14"/>
      <c r="H102" s="15"/>
      <c r="I102" s="15"/>
      <c r="J102" s="15"/>
      <c r="K102" s="80"/>
      <c r="L102" s="16"/>
      <c r="M102" s="13"/>
      <c r="N102" s="14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spans="1:28" x14ac:dyDescent="0.25">
      <c r="A103" s="10"/>
      <c r="B103" s="18" t="s">
        <v>152</v>
      </c>
      <c r="C103" s="19" t="s">
        <v>65</v>
      </c>
      <c r="D103" s="19" t="s">
        <v>70</v>
      </c>
      <c r="E103" s="19" t="s">
        <v>70</v>
      </c>
      <c r="F103" s="84">
        <f t="shared" si="21"/>
        <v>2500</v>
      </c>
      <c r="G103" s="14"/>
      <c r="H103" s="15"/>
      <c r="I103" s="15"/>
      <c r="J103" s="15"/>
      <c r="K103" s="80"/>
      <c r="L103" s="16"/>
      <c r="M103" s="13"/>
      <c r="N103" s="14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spans="1:28" x14ac:dyDescent="0.25">
      <c r="A104" s="10"/>
      <c r="B104" s="18" t="s">
        <v>153</v>
      </c>
      <c r="C104" s="19" t="s">
        <v>60</v>
      </c>
      <c r="D104" s="19" t="s">
        <v>97</v>
      </c>
      <c r="E104" s="19" t="s">
        <v>98</v>
      </c>
      <c r="F104" s="84">
        <f t="shared" si="21"/>
        <v>2500</v>
      </c>
      <c r="G104" s="14"/>
      <c r="H104" s="15"/>
      <c r="I104" s="15"/>
      <c r="J104" s="15"/>
      <c r="K104" s="80"/>
      <c r="L104" s="16"/>
      <c r="M104" s="13"/>
      <c r="N104" s="14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 x14ac:dyDescent="0.25">
      <c r="A105" s="10"/>
      <c r="B105" s="18" t="s">
        <v>154</v>
      </c>
      <c r="C105" s="19" t="s">
        <v>73</v>
      </c>
      <c r="D105" s="19" t="s">
        <v>74</v>
      </c>
      <c r="E105" s="19" t="s">
        <v>75</v>
      </c>
      <c r="F105" s="84">
        <f t="shared" si="21"/>
        <v>2500</v>
      </c>
      <c r="G105" s="14"/>
      <c r="H105" s="15"/>
      <c r="I105" s="15"/>
      <c r="J105" s="15"/>
      <c r="K105" s="80"/>
      <c r="L105" s="16"/>
      <c r="M105" s="13"/>
      <c r="N105" s="14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  <row r="106" spans="1:28" x14ac:dyDescent="0.25">
      <c r="A106" s="10"/>
      <c r="B106" s="18" t="s">
        <v>155</v>
      </c>
      <c r="C106" s="19" t="s">
        <v>60</v>
      </c>
      <c r="D106" s="19" t="s">
        <v>78</v>
      </c>
      <c r="E106" s="19" t="s">
        <v>77</v>
      </c>
      <c r="F106" s="84">
        <f t="shared" si="21"/>
        <v>2500</v>
      </c>
      <c r="G106" s="14"/>
      <c r="H106" s="15"/>
      <c r="I106" s="15"/>
      <c r="J106" s="15"/>
      <c r="K106" s="80"/>
      <c r="L106" s="16"/>
      <c r="M106" s="13"/>
      <c r="N106" s="14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</row>
    <row r="107" spans="1:28" x14ac:dyDescent="0.25">
      <c r="A107" s="10"/>
      <c r="B107" s="18" t="s">
        <v>156</v>
      </c>
      <c r="C107" s="19" t="s">
        <v>60</v>
      </c>
      <c r="D107" s="19" t="s">
        <v>75</v>
      </c>
      <c r="E107" s="19" t="s">
        <v>74</v>
      </c>
      <c r="F107" s="84">
        <f t="shared" si="21"/>
        <v>2500</v>
      </c>
      <c r="G107" s="14"/>
      <c r="H107" s="15"/>
      <c r="I107" s="15"/>
      <c r="J107" s="15"/>
      <c r="K107" s="80"/>
      <c r="L107" s="16"/>
      <c r="M107" s="13"/>
      <c r="N107" s="14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</row>
    <row r="108" spans="1:28" x14ac:dyDescent="0.25">
      <c r="A108" s="10"/>
      <c r="B108" s="18" t="s">
        <v>157</v>
      </c>
      <c r="C108" s="19" t="s">
        <v>65</v>
      </c>
      <c r="D108" s="19" t="s">
        <v>70</v>
      </c>
      <c r="E108" s="19" t="s">
        <v>70</v>
      </c>
      <c r="F108" s="84">
        <f t="shared" si="21"/>
        <v>2500</v>
      </c>
      <c r="G108" s="14"/>
      <c r="H108" s="15"/>
      <c r="I108" s="15"/>
      <c r="J108" s="15"/>
      <c r="K108" s="80"/>
      <c r="L108" s="16"/>
      <c r="M108" s="13"/>
      <c r="N108" s="14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</row>
    <row r="109" spans="1:28" x14ac:dyDescent="0.25">
      <c r="A109" s="10"/>
      <c r="B109" s="20" t="s">
        <v>158</v>
      </c>
      <c r="C109" s="19"/>
      <c r="D109" s="19"/>
      <c r="E109" s="19"/>
      <c r="F109" s="84">
        <f t="shared" si="21"/>
        <v>0</v>
      </c>
      <c r="G109" s="14"/>
      <c r="H109" s="15"/>
      <c r="I109" s="15"/>
      <c r="J109" s="15"/>
      <c r="K109" s="80"/>
      <c r="L109" s="16"/>
      <c r="M109" s="13"/>
      <c r="N109" s="14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</row>
    <row r="110" spans="1:28" x14ac:dyDescent="0.25">
      <c r="A110" s="10"/>
      <c r="B110" s="81" t="s">
        <v>159</v>
      </c>
      <c r="C110" s="82" t="s">
        <v>56</v>
      </c>
      <c r="D110" s="82" t="s">
        <v>57</v>
      </c>
      <c r="E110" s="82" t="s">
        <v>58</v>
      </c>
      <c r="F110" s="83" t="s">
        <v>11</v>
      </c>
      <c r="G110" s="14"/>
      <c r="H110" s="15"/>
      <c r="I110" s="15"/>
      <c r="J110" s="15"/>
      <c r="K110" s="80"/>
      <c r="L110" s="16"/>
      <c r="M110" s="13"/>
      <c r="N110" s="14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</row>
    <row r="111" spans="1:28" x14ac:dyDescent="0.25">
      <c r="A111" s="10"/>
      <c r="B111" s="18" t="s">
        <v>160</v>
      </c>
      <c r="C111" s="19" t="s">
        <v>65</v>
      </c>
      <c r="D111" s="19" t="s">
        <v>82</v>
      </c>
      <c r="E111" s="19" t="s">
        <v>83</v>
      </c>
      <c r="F111" s="84">
        <f>+D111+E111</f>
        <v>2500</v>
      </c>
      <c r="G111" s="14"/>
      <c r="H111" s="15"/>
      <c r="I111" s="15"/>
      <c r="J111" s="15"/>
      <c r="K111" s="80"/>
      <c r="L111" s="16"/>
      <c r="M111" s="13"/>
      <c r="N111" s="14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</row>
    <row r="112" spans="1:28" x14ac:dyDescent="0.25">
      <c r="A112" s="10"/>
      <c r="B112" s="18" t="s">
        <v>161</v>
      </c>
      <c r="C112" s="19" t="s">
        <v>60</v>
      </c>
      <c r="D112" s="19" t="s">
        <v>162</v>
      </c>
      <c r="E112" s="19" t="s">
        <v>163</v>
      </c>
      <c r="F112" s="84">
        <f t="shared" ref="F112:F118" si="22">+D112+E112</f>
        <v>2500</v>
      </c>
      <c r="G112" s="14"/>
      <c r="H112" s="15"/>
      <c r="I112" s="15"/>
      <c r="J112" s="15"/>
      <c r="K112" s="80"/>
      <c r="L112" s="16"/>
      <c r="M112" s="13"/>
      <c r="N112" s="14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</row>
    <row r="113" spans="1:28" x14ac:dyDescent="0.25">
      <c r="A113" s="10"/>
      <c r="B113" s="18" t="s">
        <v>164</v>
      </c>
      <c r="C113" s="19" t="s">
        <v>65</v>
      </c>
      <c r="D113" s="19" t="s">
        <v>70</v>
      </c>
      <c r="E113" s="19" t="s">
        <v>70</v>
      </c>
      <c r="F113" s="84">
        <f t="shared" si="22"/>
        <v>2500</v>
      </c>
      <c r="G113" s="14"/>
      <c r="H113" s="15"/>
      <c r="I113" s="15"/>
      <c r="J113" s="15"/>
      <c r="K113" s="80"/>
      <c r="L113" s="16"/>
      <c r="M113" s="13"/>
      <c r="N113" s="14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</row>
    <row r="114" spans="1:28" x14ac:dyDescent="0.25">
      <c r="A114" s="10"/>
      <c r="B114" s="18" t="s">
        <v>165</v>
      </c>
      <c r="C114" s="19" t="s">
        <v>65</v>
      </c>
      <c r="D114" s="19" t="s">
        <v>70</v>
      </c>
      <c r="E114" s="19" t="s">
        <v>70</v>
      </c>
      <c r="F114" s="84">
        <f t="shared" si="22"/>
        <v>2500</v>
      </c>
      <c r="G114" s="14"/>
      <c r="H114" s="15"/>
      <c r="I114" s="15"/>
      <c r="J114" s="15"/>
      <c r="K114" s="80"/>
      <c r="L114" s="16"/>
      <c r="M114" s="13"/>
      <c r="N114" s="14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</row>
    <row r="115" spans="1:28" x14ac:dyDescent="0.25">
      <c r="A115" s="10"/>
      <c r="B115" s="18" t="s">
        <v>166</v>
      </c>
      <c r="C115" s="19" t="s">
        <v>60</v>
      </c>
      <c r="D115" s="19" t="s">
        <v>78</v>
      </c>
      <c r="E115" s="19" t="s">
        <v>77</v>
      </c>
      <c r="F115" s="84">
        <f t="shared" si="22"/>
        <v>2500</v>
      </c>
      <c r="G115" s="14"/>
      <c r="H115" s="15"/>
      <c r="I115" s="15"/>
      <c r="J115" s="15"/>
      <c r="K115" s="80"/>
      <c r="L115" s="16"/>
      <c r="M115" s="13"/>
      <c r="N115" s="14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</row>
    <row r="116" spans="1:28" x14ac:dyDescent="0.25">
      <c r="A116" s="10"/>
      <c r="B116" s="18" t="s">
        <v>167</v>
      </c>
      <c r="C116" s="19" t="s">
        <v>73</v>
      </c>
      <c r="D116" s="19" t="s">
        <v>77</v>
      </c>
      <c r="E116" s="19" t="s">
        <v>78</v>
      </c>
      <c r="F116" s="84">
        <f t="shared" si="22"/>
        <v>2500</v>
      </c>
      <c r="G116" s="14"/>
      <c r="H116" s="15"/>
      <c r="I116" s="15"/>
      <c r="J116" s="15"/>
      <c r="K116" s="80"/>
      <c r="L116" s="16"/>
      <c r="M116" s="13"/>
      <c r="N116" s="14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</row>
    <row r="117" spans="1:28" x14ac:dyDescent="0.25">
      <c r="A117" s="10"/>
      <c r="B117" s="18" t="s">
        <v>168</v>
      </c>
      <c r="C117" s="19" t="s">
        <v>73</v>
      </c>
      <c r="D117" s="19" t="s">
        <v>62</v>
      </c>
      <c r="E117" s="19" t="s">
        <v>61</v>
      </c>
      <c r="F117" s="84">
        <f t="shared" si="22"/>
        <v>2500</v>
      </c>
      <c r="G117" s="14"/>
      <c r="H117" s="15"/>
      <c r="I117" s="15"/>
      <c r="J117" s="15"/>
      <c r="K117" s="80"/>
      <c r="L117" s="16"/>
      <c r="M117" s="13"/>
      <c r="N117" s="14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</row>
    <row r="118" spans="1:28" x14ac:dyDescent="0.25">
      <c r="A118" s="10"/>
      <c r="B118" s="20" t="s">
        <v>169</v>
      </c>
      <c r="C118" s="19"/>
      <c r="D118" s="19"/>
      <c r="E118" s="19"/>
      <c r="F118" s="84">
        <f t="shared" si="22"/>
        <v>0</v>
      </c>
      <c r="G118" s="14"/>
      <c r="H118" s="15"/>
      <c r="I118" s="15"/>
      <c r="J118" s="15"/>
      <c r="K118" s="80"/>
      <c r="L118" s="16"/>
      <c r="M118" s="13"/>
      <c r="N118" s="14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</row>
    <row r="119" spans="1:28" x14ac:dyDescent="0.25">
      <c r="A119" s="21"/>
      <c r="B119" s="81" t="s">
        <v>170</v>
      </c>
      <c r="C119" s="82" t="s">
        <v>56</v>
      </c>
      <c r="D119" s="82" t="s">
        <v>57</v>
      </c>
      <c r="E119" s="82" t="s">
        <v>58</v>
      </c>
      <c r="F119" s="83" t="s">
        <v>11</v>
      </c>
      <c r="G119" s="22"/>
      <c r="H119" s="22"/>
      <c r="I119" s="22"/>
      <c r="J119" s="22"/>
      <c r="K119" s="23"/>
      <c r="L119" s="22"/>
      <c r="M119" s="22"/>
      <c r="N119" s="24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 x14ac:dyDescent="0.25">
      <c r="A120" s="21"/>
      <c r="B120" s="18" t="s">
        <v>171</v>
      </c>
      <c r="C120" s="19" t="s">
        <v>60</v>
      </c>
      <c r="D120" s="19" t="s">
        <v>75</v>
      </c>
      <c r="E120" s="19" t="s">
        <v>74</v>
      </c>
      <c r="F120" s="84">
        <f>+D120+E120</f>
        <v>2500</v>
      </c>
      <c r="G120" s="85"/>
      <c r="H120" s="18"/>
      <c r="I120" s="85"/>
      <c r="J120" s="85"/>
      <c r="K120" s="25"/>
      <c r="L120" s="85"/>
      <c r="M120" s="85"/>
      <c r="N120" s="86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 x14ac:dyDescent="0.25">
      <c r="A121" s="21"/>
      <c r="B121" s="18" t="s">
        <v>172</v>
      </c>
      <c r="C121" s="19" t="s">
        <v>65</v>
      </c>
      <c r="D121" s="19" t="s">
        <v>70</v>
      </c>
      <c r="E121" s="19" t="s">
        <v>70</v>
      </c>
      <c r="F121" s="84">
        <f t="shared" ref="F121:F126" si="23">+D121+E121</f>
        <v>2500</v>
      </c>
      <c r="G121" s="85"/>
      <c r="H121" s="18"/>
      <c r="I121" s="85"/>
      <c r="J121" s="85"/>
      <c r="K121" s="25"/>
      <c r="L121" s="85"/>
      <c r="M121" s="85"/>
      <c r="N121" s="86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</row>
    <row r="122" spans="1:28" x14ac:dyDescent="0.25">
      <c r="A122" s="21"/>
      <c r="B122" s="18" t="s">
        <v>173</v>
      </c>
      <c r="C122" s="19" t="s">
        <v>73</v>
      </c>
      <c r="D122" s="19" t="s">
        <v>62</v>
      </c>
      <c r="E122" s="19" t="s">
        <v>61</v>
      </c>
      <c r="F122" s="84">
        <f t="shared" si="23"/>
        <v>2500</v>
      </c>
      <c r="G122" s="85"/>
      <c r="H122" s="18"/>
      <c r="I122" s="85"/>
      <c r="J122" s="85"/>
      <c r="K122" s="25"/>
      <c r="L122" s="85"/>
      <c r="M122" s="85"/>
      <c r="N122" s="86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</row>
    <row r="123" spans="1:28" x14ac:dyDescent="0.25">
      <c r="A123" s="21"/>
      <c r="B123" s="18" t="s">
        <v>174</v>
      </c>
      <c r="C123" s="19" t="s">
        <v>65</v>
      </c>
      <c r="D123" s="19" t="s">
        <v>70</v>
      </c>
      <c r="E123" s="19" t="s">
        <v>70</v>
      </c>
      <c r="F123" s="84">
        <f t="shared" si="23"/>
        <v>2500</v>
      </c>
      <c r="G123" s="85"/>
      <c r="H123" s="18"/>
      <c r="I123" s="85"/>
      <c r="J123" s="85"/>
      <c r="K123" s="25"/>
      <c r="L123" s="85"/>
      <c r="M123" s="85"/>
      <c r="N123" s="86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</row>
    <row r="124" spans="1:28" x14ac:dyDescent="0.25">
      <c r="A124" s="21"/>
      <c r="B124" s="18" t="s">
        <v>175</v>
      </c>
      <c r="C124" s="19" t="s">
        <v>65</v>
      </c>
      <c r="D124" s="19" t="s">
        <v>82</v>
      </c>
      <c r="E124" s="19" t="s">
        <v>83</v>
      </c>
      <c r="F124" s="84">
        <f t="shared" si="23"/>
        <v>2500</v>
      </c>
      <c r="G124" s="85"/>
      <c r="H124" s="18"/>
      <c r="I124" s="85"/>
      <c r="J124" s="85"/>
      <c r="K124" s="25"/>
      <c r="L124" s="85"/>
      <c r="M124" s="85"/>
      <c r="N124" s="86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</row>
    <row r="125" spans="1:28" x14ac:dyDescent="0.25">
      <c r="A125" s="21"/>
      <c r="B125" s="18" t="s">
        <v>176</v>
      </c>
      <c r="C125" s="19" t="s">
        <v>60</v>
      </c>
      <c r="D125" s="19" t="s">
        <v>78</v>
      </c>
      <c r="E125" s="19" t="s">
        <v>77</v>
      </c>
      <c r="F125" s="84">
        <f t="shared" si="23"/>
        <v>2500</v>
      </c>
      <c r="G125" s="85"/>
      <c r="H125" s="18"/>
      <c r="I125" s="85"/>
      <c r="J125" s="85"/>
      <c r="K125" s="25"/>
      <c r="L125" s="85"/>
      <c r="M125" s="85"/>
      <c r="N125" s="86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</row>
    <row r="126" spans="1:28" x14ac:dyDescent="0.25">
      <c r="A126" s="21"/>
      <c r="B126" s="18" t="s">
        <v>177</v>
      </c>
      <c r="C126" s="19" t="s">
        <v>65</v>
      </c>
      <c r="D126" s="19" t="s">
        <v>70</v>
      </c>
      <c r="E126" s="19" t="s">
        <v>70</v>
      </c>
      <c r="F126" s="84">
        <f t="shared" si="23"/>
        <v>2500</v>
      </c>
      <c r="G126" s="85"/>
      <c r="H126" s="18"/>
      <c r="I126" s="85"/>
      <c r="J126" s="85"/>
      <c r="K126" s="25"/>
      <c r="L126" s="85"/>
      <c r="M126" s="85"/>
      <c r="N126" s="86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</row>
    <row r="127" spans="1:28" x14ac:dyDescent="0.25">
      <c r="A127" s="21"/>
      <c r="B127" s="20" t="s">
        <v>169</v>
      </c>
      <c r="C127" s="87"/>
      <c r="D127" s="87"/>
      <c r="E127" s="87"/>
      <c r="F127" s="85"/>
      <c r="G127" s="85"/>
      <c r="H127" s="18"/>
      <c r="I127" s="85"/>
      <c r="J127" s="85"/>
      <c r="K127" s="25"/>
      <c r="L127" s="85"/>
      <c r="M127" s="85"/>
      <c r="N127" s="86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</row>
    <row r="128" spans="1:28" x14ac:dyDescent="0.25">
      <c r="A128" s="21"/>
      <c r="B128" s="81" t="s">
        <v>178</v>
      </c>
      <c r="C128" s="82" t="s">
        <v>56</v>
      </c>
      <c r="D128" s="82" t="s">
        <v>57</v>
      </c>
      <c r="E128" s="82" t="s">
        <v>58</v>
      </c>
      <c r="F128" s="83" t="s">
        <v>11</v>
      </c>
      <c r="G128" s="23"/>
      <c r="H128" s="23"/>
      <c r="I128" s="23"/>
      <c r="J128" s="23"/>
      <c r="K128" s="23"/>
      <c r="L128" s="23"/>
      <c r="M128" s="23"/>
      <c r="N128" s="26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 x14ac:dyDescent="0.25">
      <c r="A129" s="21"/>
      <c r="B129" s="85" t="s">
        <v>179</v>
      </c>
      <c r="C129" s="87" t="s">
        <v>65</v>
      </c>
      <c r="D129" s="87" t="s">
        <v>70</v>
      </c>
      <c r="E129" s="87" t="s">
        <v>70</v>
      </c>
      <c r="F129" s="84">
        <f>+D129+E129</f>
        <v>2500</v>
      </c>
      <c r="G129" s="85"/>
      <c r="H129" s="18"/>
      <c r="I129" s="85"/>
      <c r="J129" s="85"/>
      <c r="K129" s="25"/>
      <c r="L129" s="85"/>
      <c r="M129" s="85"/>
      <c r="N129" s="86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</row>
    <row r="130" spans="1:28" x14ac:dyDescent="0.25">
      <c r="A130" s="21"/>
      <c r="B130" s="85" t="s">
        <v>180</v>
      </c>
      <c r="C130" s="87" t="s">
        <v>73</v>
      </c>
      <c r="D130" s="87" t="s">
        <v>77</v>
      </c>
      <c r="E130" s="87" t="s">
        <v>78</v>
      </c>
      <c r="F130" s="84">
        <f t="shared" ref="F130:F135" si="24">+D130+E130</f>
        <v>2500</v>
      </c>
      <c r="G130" s="85"/>
      <c r="H130" s="18"/>
      <c r="I130" s="85"/>
      <c r="J130" s="85"/>
      <c r="K130" s="25"/>
      <c r="L130" s="85"/>
      <c r="M130" s="85"/>
      <c r="N130" s="86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</row>
    <row r="131" spans="1:28" x14ac:dyDescent="0.25">
      <c r="A131" s="21"/>
      <c r="B131" s="85" t="s">
        <v>181</v>
      </c>
      <c r="C131" s="87" t="s">
        <v>73</v>
      </c>
      <c r="D131" s="87" t="s">
        <v>77</v>
      </c>
      <c r="E131" s="87" t="s">
        <v>78</v>
      </c>
      <c r="F131" s="84">
        <f t="shared" si="24"/>
        <v>2500</v>
      </c>
      <c r="G131" s="85"/>
      <c r="H131" s="18"/>
      <c r="I131" s="85"/>
      <c r="J131" s="85"/>
      <c r="K131" s="25"/>
      <c r="L131" s="85"/>
      <c r="M131" s="85"/>
      <c r="N131" s="86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</row>
    <row r="132" spans="1:28" x14ac:dyDescent="0.25">
      <c r="A132" s="21"/>
      <c r="B132" s="85" t="s">
        <v>182</v>
      </c>
      <c r="C132" s="87" t="s">
        <v>60</v>
      </c>
      <c r="D132" s="87" t="s">
        <v>78</v>
      </c>
      <c r="E132" s="87" t="s">
        <v>77</v>
      </c>
      <c r="F132" s="84">
        <f t="shared" si="24"/>
        <v>2500</v>
      </c>
      <c r="G132" s="85"/>
      <c r="H132" s="18"/>
      <c r="I132" s="85"/>
      <c r="J132" s="85"/>
      <c r="K132" s="25"/>
      <c r="L132" s="85"/>
      <c r="M132" s="85"/>
      <c r="N132" s="86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</row>
    <row r="133" spans="1:28" x14ac:dyDescent="0.25">
      <c r="A133" s="21"/>
      <c r="B133" s="85" t="s">
        <v>183</v>
      </c>
      <c r="C133" s="87" t="s">
        <v>65</v>
      </c>
      <c r="D133" s="87" t="s">
        <v>70</v>
      </c>
      <c r="E133" s="87" t="s">
        <v>70</v>
      </c>
      <c r="F133" s="84">
        <f t="shared" si="24"/>
        <v>2500</v>
      </c>
      <c r="G133" s="85"/>
      <c r="H133" s="18"/>
      <c r="I133" s="85"/>
      <c r="J133" s="85"/>
      <c r="K133" s="25"/>
      <c r="L133" s="85"/>
      <c r="M133" s="85"/>
      <c r="N133" s="86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x14ac:dyDescent="0.25">
      <c r="A134" s="21"/>
      <c r="B134" s="85" t="s">
        <v>184</v>
      </c>
      <c r="C134" s="87" t="s">
        <v>73</v>
      </c>
      <c r="D134" s="87" t="s">
        <v>112</v>
      </c>
      <c r="E134" s="87" t="s">
        <v>113</v>
      </c>
      <c r="F134" s="84">
        <f t="shared" si="24"/>
        <v>2500</v>
      </c>
      <c r="G134" s="85"/>
      <c r="H134" s="18"/>
      <c r="I134" s="85"/>
      <c r="J134" s="85"/>
      <c r="K134" s="25"/>
      <c r="L134" s="85"/>
      <c r="M134" s="85"/>
      <c r="N134" s="86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</row>
    <row r="135" spans="1:28" x14ac:dyDescent="0.25">
      <c r="A135" s="21"/>
      <c r="B135" s="85" t="s">
        <v>185</v>
      </c>
      <c r="C135" s="87" t="s">
        <v>73</v>
      </c>
      <c r="D135" s="87" t="s">
        <v>74</v>
      </c>
      <c r="E135" s="87" t="s">
        <v>75</v>
      </c>
      <c r="F135" s="84">
        <f t="shared" si="24"/>
        <v>2500</v>
      </c>
      <c r="G135" s="85"/>
      <c r="H135" s="18"/>
      <c r="I135" s="85"/>
      <c r="J135" s="85"/>
      <c r="K135" s="25"/>
      <c r="L135" s="85"/>
      <c r="M135" s="85"/>
      <c r="N135" s="86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 ronde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2025-12-20T08:57:20Z</dcterms:created>
  <dcterms:modified xsi:type="dcterms:W3CDTF">2025-12-20T09:04:49Z</dcterms:modified>
</cp:coreProperties>
</file>