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6-2027/Onderlinge Competitie 2026-2027/"/>
    </mc:Choice>
  </mc:AlternateContent>
  <xr:revisionPtr revIDLastSave="1" documentId="8_{2894A87A-2580-4F72-99DF-CF582CD069B1}" xr6:coauthVersionLast="47" xr6:coauthVersionMax="47" xr10:uidLastSave="{C7340572-BB98-43F6-8E1B-CF61AECC1266}"/>
  <bookViews>
    <workbookView xWindow="-120" yWindow="-120" windowWidth="29040" windowHeight="15720" xr2:uid="{A717C782-B0EA-426F-A1A4-11446512D4AD}"/>
  </bookViews>
  <sheets>
    <sheet name="Uitslagen en stand" sheetId="1" r:id="rId1"/>
    <sheet name="Roos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" l="1"/>
  <c r="F43" i="1"/>
  <c r="F42" i="1"/>
  <c r="F41" i="1"/>
  <c r="F40" i="1"/>
  <c r="F39" i="1"/>
  <c r="F38" i="1"/>
  <c r="F37" i="1"/>
  <c r="F35" i="1"/>
  <c r="F34" i="1"/>
  <c r="F33" i="1"/>
  <c r="F32" i="1"/>
  <c r="F31" i="1"/>
  <c r="F30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D27" i="1"/>
  <c r="M26" i="1"/>
  <c r="I26" i="1"/>
  <c r="G26" i="1"/>
  <c r="F26" i="1"/>
  <c r="E26" i="1"/>
  <c r="M25" i="1"/>
  <c r="I25" i="1"/>
  <c r="G25" i="1"/>
  <c r="F25" i="1"/>
  <c r="E25" i="1"/>
  <c r="M24" i="1"/>
  <c r="I24" i="1"/>
  <c r="G24" i="1"/>
  <c r="F24" i="1"/>
  <c r="E24" i="1"/>
  <c r="M22" i="1"/>
  <c r="I22" i="1"/>
  <c r="G22" i="1"/>
  <c r="F22" i="1"/>
  <c r="E22" i="1"/>
  <c r="M21" i="1"/>
  <c r="I21" i="1"/>
  <c r="G21" i="1"/>
  <c r="F21" i="1"/>
  <c r="E21" i="1"/>
  <c r="M20" i="1"/>
  <c r="I20" i="1"/>
  <c r="G20" i="1"/>
  <c r="F20" i="1"/>
  <c r="E20" i="1"/>
  <c r="M19" i="1"/>
  <c r="I19" i="1"/>
  <c r="G19" i="1"/>
  <c r="F19" i="1"/>
  <c r="E19" i="1"/>
  <c r="M18" i="1"/>
  <c r="I18" i="1"/>
  <c r="G18" i="1"/>
  <c r="F18" i="1"/>
  <c r="E18" i="1"/>
  <c r="M17" i="1"/>
  <c r="K17" i="1" s="1"/>
  <c r="I17" i="1"/>
  <c r="G17" i="1"/>
  <c r="F17" i="1"/>
  <c r="E17" i="1"/>
  <c r="M16" i="1"/>
  <c r="K16" i="1" s="1"/>
  <c r="I16" i="1"/>
  <c r="G16" i="1"/>
  <c r="F16" i="1"/>
  <c r="E16" i="1"/>
  <c r="M15" i="1"/>
  <c r="I15" i="1"/>
  <c r="G15" i="1"/>
  <c r="F15" i="1"/>
  <c r="E15" i="1"/>
  <c r="M14" i="1"/>
  <c r="I14" i="1"/>
  <c r="G14" i="1"/>
  <c r="F14" i="1"/>
  <c r="E14" i="1"/>
  <c r="M13" i="1"/>
  <c r="I13" i="1"/>
  <c r="G13" i="1"/>
  <c r="G27" i="1" s="1"/>
  <c r="F13" i="1"/>
  <c r="E13" i="1"/>
  <c r="M12" i="1"/>
  <c r="M27" i="1" s="1"/>
  <c r="K12" i="1"/>
  <c r="J12" i="1"/>
  <c r="I12" i="1"/>
  <c r="I27" i="1" s="1"/>
  <c r="G12" i="1"/>
  <c r="F12" i="1"/>
  <c r="H12" i="1" s="1"/>
  <c r="E12" i="1"/>
  <c r="M11" i="1"/>
  <c r="I11" i="1"/>
  <c r="G11" i="1"/>
  <c r="F11" i="1"/>
  <c r="E11" i="1"/>
  <c r="M10" i="1"/>
  <c r="I10" i="1"/>
  <c r="G10" i="1"/>
  <c r="F10" i="1"/>
  <c r="E10" i="1"/>
  <c r="M9" i="1"/>
  <c r="I9" i="1"/>
  <c r="G9" i="1"/>
  <c r="F9" i="1"/>
  <c r="E9" i="1"/>
  <c r="M8" i="1"/>
  <c r="I8" i="1"/>
  <c r="G8" i="1"/>
  <c r="F8" i="1"/>
  <c r="E8" i="1"/>
  <c r="M7" i="1"/>
  <c r="I7" i="1"/>
  <c r="G7" i="1"/>
  <c r="F7" i="1"/>
  <c r="E7" i="1"/>
  <c r="M6" i="1"/>
  <c r="I6" i="1"/>
  <c r="G6" i="1"/>
  <c r="F6" i="1"/>
  <c r="E6" i="1"/>
  <c r="M5" i="1"/>
  <c r="I5" i="1"/>
  <c r="G5" i="1"/>
  <c r="F5" i="1"/>
  <c r="E5" i="1"/>
  <c r="M4" i="1"/>
  <c r="I4" i="1"/>
  <c r="G4" i="1"/>
  <c r="F4" i="1"/>
  <c r="E4" i="1"/>
  <c r="O2" i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AH2" i="1" s="1"/>
  <c r="AI2" i="1" s="1"/>
  <c r="AJ2" i="1" s="1"/>
  <c r="AK2" i="1" s="1"/>
  <c r="AL2" i="1" s="1"/>
  <c r="AM2" i="1" s="1"/>
  <c r="AN2" i="1" s="1"/>
  <c r="AO2" i="1" s="1"/>
  <c r="AP2" i="1" s="1"/>
  <c r="AQ2" i="1" s="1"/>
  <c r="AR2" i="1" s="1"/>
  <c r="J26" i="1" l="1"/>
  <c r="H26" i="1"/>
  <c r="K26" i="1"/>
  <c r="J25" i="1"/>
  <c r="H25" i="1"/>
  <c r="K25" i="1"/>
  <c r="H24" i="1"/>
  <c r="J24" i="1"/>
  <c r="K24" i="1"/>
  <c r="J22" i="1"/>
  <c r="H22" i="1"/>
  <c r="K22" i="1"/>
  <c r="H21" i="1"/>
  <c r="J21" i="1"/>
  <c r="K21" i="1"/>
  <c r="H20" i="1"/>
  <c r="J20" i="1"/>
  <c r="K20" i="1"/>
  <c r="H19" i="1"/>
  <c r="J19" i="1"/>
  <c r="K19" i="1"/>
  <c r="H18" i="1"/>
  <c r="J18" i="1"/>
  <c r="K18" i="1"/>
  <c r="J17" i="1"/>
  <c r="H17" i="1"/>
  <c r="H16" i="1"/>
  <c r="J16" i="1"/>
  <c r="H15" i="1"/>
  <c r="K15" i="1"/>
  <c r="J15" i="1"/>
  <c r="K14" i="1"/>
  <c r="H14" i="1"/>
  <c r="J14" i="1"/>
  <c r="K13" i="1"/>
  <c r="F27" i="1"/>
  <c r="J13" i="1"/>
  <c r="H13" i="1"/>
  <c r="H11" i="1"/>
  <c r="J11" i="1"/>
  <c r="K11" i="1"/>
  <c r="H10" i="1"/>
  <c r="J10" i="1"/>
  <c r="K10" i="1"/>
  <c r="H9" i="1"/>
  <c r="J9" i="1"/>
  <c r="K9" i="1"/>
  <c r="H8" i="1"/>
  <c r="J8" i="1"/>
  <c r="K8" i="1"/>
  <c r="K7" i="1"/>
  <c r="J7" i="1"/>
  <c r="H7" i="1"/>
  <c r="K6" i="1"/>
  <c r="J6" i="1"/>
  <c r="H6" i="1"/>
  <c r="H5" i="1"/>
  <c r="K5" i="1"/>
  <c r="J5" i="1"/>
  <c r="K4" i="1"/>
  <c r="J4" i="1"/>
  <c r="H4" i="1"/>
  <c r="I28" i="1" l="1"/>
  <c r="G28" i="1"/>
  <c r="J27" i="1"/>
  <c r="H27" i="1"/>
  <c r="H28" i="1" s="1"/>
</calcChain>
</file>

<file path=xl/sharedStrings.xml><?xml version="1.0" encoding="utf-8"?>
<sst xmlns="http://schemas.openxmlformats.org/spreadsheetml/2006/main" count="458" uniqueCount="124">
  <si>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</si>
  <si>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</si>
  <si>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</si>
  <si>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</si>
  <si>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</si>
  <si>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</si>
  <si>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</si>
  <si>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</si>
  <si>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</si>
  <si>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</si>
  <si>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</si>
  <si>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</si>
  <si>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</si>
  <si>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2026/2027</t>
  </si>
  <si>
    <t>Rondes</t>
  </si>
  <si>
    <t>satie</t>
  </si>
  <si>
    <t>nodig voor</t>
  </si>
  <si>
    <t>partijen</t>
  </si>
  <si>
    <t>gespeeld</t>
  </si>
  <si>
    <t>moyenne</t>
  </si>
  <si>
    <t>aantal</t>
  </si>
  <si>
    <t>2</t>
  </si>
  <si>
    <t>plaatsing</t>
  </si>
  <si>
    <t>(incl comp)</t>
  </si>
  <si>
    <t>punten</t>
  </si>
  <si>
    <t>Cees Staal</t>
  </si>
  <si>
    <t>Prov 2</t>
  </si>
  <si>
    <t>Paul van der Lem</t>
  </si>
  <si>
    <t>Kaj Kruit</t>
  </si>
  <si>
    <t>Jai Sital</t>
  </si>
  <si>
    <t xml:space="preserve">Johan Deubel  </t>
  </si>
  <si>
    <t>Geert van der Loo</t>
  </si>
  <si>
    <t>Prov 3</t>
  </si>
  <si>
    <t>Martin Berends</t>
  </si>
  <si>
    <t>Leo Kool</t>
  </si>
  <si>
    <t xml:space="preserve">Piet Smit                            </t>
  </si>
  <si>
    <t>Hans Knobbe</t>
  </si>
  <si>
    <t>Peter Groot</t>
  </si>
  <si>
    <t xml:space="preserve">Ron Tielrooij </t>
  </si>
  <si>
    <t>Ton Wessel</t>
  </si>
  <si>
    <t>Schelte Betten</t>
  </si>
  <si>
    <t>Hans Slob</t>
  </si>
  <si>
    <t>Boudewijn van der Veen</t>
  </si>
  <si>
    <t>Aart van Dijk</t>
  </si>
  <si>
    <t>Ruud Groot</t>
  </si>
  <si>
    <t>Peter Foks</t>
  </si>
  <si>
    <t>Minder dan 70% gespeeld</t>
  </si>
  <si>
    <t>Paul Teer</t>
  </si>
  <si>
    <t>Barbara Graas</t>
  </si>
  <si>
    <t>Dik Vermeulen</t>
  </si>
  <si>
    <t>TOTALEN</t>
  </si>
  <si>
    <t>RONDE 2</t>
  </si>
  <si>
    <t>Uitslag</t>
  </si>
  <si>
    <t>Wit</t>
  </si>
  <si>
    <t>Zwart</t>
  </si>
  <si>
    <t>1-2</t>
  </si>
  <si>
    <t>Piet Smit - Paul van der Lem</t>
  </si>
  <si>
    <t>0-2</t>
  </si>
  <si>
    <t>3-2</t>
  </si>
  <si>
    <t>Kaj Kruit - Martin Berends</t>
  </si>
  <si>
    <t>1-1</t>
  </si>
  <si>
    <t>3-4</t>
  </si>
  <si>
    <t>Jai Sital - Schelte Betten</t>
  </si>
  <si>
    <t>2-0</t>
  </si>
  <si>
    <t>Ton Wessel - Johan Deubel</t>
  </si>
  <si>
    <t>4-4</t>
  </si>
  <si>
    <t>Hans Knobbe - Geert van der Loo</t>
  </si>
  <si>
    <t>Leo Kool - Aart van Dijk</t>
  </si>
  <si>
    <t>RONDE 1</t>
  </si>
  <si>
    <t>2-1</t>
  </si>
  <si>
    <t>Boudewijn van der Veen - Piet Smit</t>
  </si>
  <si>
    <t>Paul van der Lem - Peter Groot</t>
  </si>
  <si>
    <t>Martin Berends - Ron Tielrooij</t>
  </si>
  <si>
    <t>Geert van der Loo - Kaj Kruit</t>
  </si>
  <si>
    <t>4-3</t>
  </si>
  <si>
    <t>Johan Deubel - Jai Sital</t>
  </si>
  <si>
    <t>Schelte Betten - Ton Wessel</t>
  </si>
  <si>
    <t>Cees Staal - Leo Kool</t>
  </si>
  <si>
    <t>6-4</t>
  </si>
  <si>
    <t>Hans Slob - Hans Knobbe</t>
  </si>
  <si>
    <t>ROOSTER</t>
  </si>
  <si>
    <t>Tot</t>
  </si>
  <si>
    <t>Martin</t>
  </si>
  <si>
    <t>Berends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</si>
  <si>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</si>
  <si>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</si>
  <si>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</si>
  <si>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</si>
  <si>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</si>
  <si>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</si>
  <si>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</si>
  <si>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</si>
  <si>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</si>
  <si>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</si>
  <si>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</si>
  <si>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</si>
  <si>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</si>
  <si>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</si>
  <si>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</si>
  <si>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</si>
  <si>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</si>
  <si>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</si>
  <si>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</si>
  <si>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</si>
  <si>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</si>
  <si>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</si>
  <si>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</si>
  <si>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</si>
  <si>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</si>
  <si>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</si>
  <si>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 xml:space="preserve">Hans </t>
  </si>
  <si>
    <t>Slob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</si>
  <si>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</si>
  <si>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</si>
  <si>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</si>
  <si>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</si>
  <si>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</si>
  <si>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</si>
  <si>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</si>
  <si>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</si>
  <si>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</si>
  <si>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 xml:space="preserve">Ron </t>
  </si>
  <si>
    <t>Tielrooij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</si>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</sst>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8"/>
      <color rgb="FFFFFFFF"/>
      <name val="Arial"/>
      <family val="2"/>
    </font>
    <font>
      <sz val="9"/>
      <color rgb="FFFFFFFF"/>
      <name val="Arial"/>
      <family val="2"/>
    </font>
    <font>
      <b/>
      <sz val="12"/>
      <color rgb="FFFFFFFF"/>
      <name val="Arial"/>
      <family val="2"/>
    </font>
    <font>
      <sz val="8"/>
      <color rgb="FF4F81BD"/>
      <name val="Arial"/>
      <family val="2"/>
    </font>
    <font>
      <i/>
      <sz val="8"/>
      <color rgb="FF4BACC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0315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indexed="8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10" fillId="0" borderId="0" xfId="0" applyFont="1"/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/>
    </xf>
    <xf numFmtId="1" fontId="11" fillId="3" borderId="1" xfId="0" applyNumberFormat="1" applyFont="1" applyFill="1" applyBorder="1"/>
    <xf numFmtId="0" fontId="11" fillId="3" borderId="2" xfId="0" applyFont="1" applyFill="1" applyBorder="1"/>
    <xf numFmtId="0" fontId="14" fillId="3" borderId="0" xfId="0" applyFont="1" applyFill="1"/>
    <xf numFmtId="0" fontId="11" fillId="3" borderId="3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center"/>
    </xf>
    <xf numFmtId="49" fontId="13" fillId="3" borderId="3" xfId="0" applyNumberFormat="1" applyFont="1" applyFill="1" applyBorder="1" applyAlignment="1">
      <alignment horizontal="center"/>
    </xf>
    <xf numFmtId="0" fontId="11" fillId="3" borderId="3" xfId="0" applyFont="1" applyFill="1" applyBorder="1"/>
    <xf numFmtId="1" fontId="11" fillId="3" borderId="3" xfId="0" applyNumberFormat="1" applyFont="1" applyFill="1" applyBorder="1"/>
    <xf numFmtId="0" fontId="14" fillId="3" borderId="0" xfId="0" applyFont="1" applyFill="1" applyAlignment="1">
      <alignment horizontal="center"/>
    </xf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center"/>
    </xf>
    <xf numFmtId="49" fontId="15" fillId="3" borderId="4" xfId="0" applyNumberFormat="1" applyFont="1" applyFill="1" applyBorder="1" applyAlignment="1">
      <alignment horizontal="center"/>
    </xf>
    <xf numFmtId="0" fontId="11" fillId="3" borderId="4" xfId="0" applyFont="1" applyFill="1" applyBorder="1"/>
    <xf numFmtId="1" fontId="11" fillId="3" borderId="4" xfId="0" applyNumberFormat="1" applyFont="1" applyFill="1" applyBorder="1"/>
    <xf numFmtId="16" fontId="14" fillId="3" borderId="0" xfId="0" applyNumberFormat="1" applyFont="1" applyFill="1"/>
    <xf numFmtId="0" fontId="6" fillId="4" borderId="7" xfId="0" applyFont="1" applyFill="1" applyBorder="1"/>
    <xf numFmtId="0" fontId="6" fillId="5" borderId="7" xfId="0" applyFont="1" applyFill="1" applyBorder="1"/>
    <xf numFmtId="0" fontId="2" fillId="6" borderId="7" xfId="0" applyFont="1" applyFill="1" applyBorder="1"/>
    <xf numFmtId="0" fontId="6" fillId="7" borderId="7" xfId="0" applyFont="1" applyFill="1" applyBorder="1"/>
    <xf numFmtId="0" fontId="1" fillId="8" borderId="5" xfId="0" applyFont="1" applyFill="1" applyBorder="1" applyAlignment="1">
      <alignment horizontal="left"/>
    </xf>
    <xf numFmtId="0" fontId="4" fillId="8" borderId="6" xfId="0" applyFont="1" applyFill="1" applyBorder="1"/>
    <xf numFmtId="49" fontId="2" fillId="8" borderId="8" xfId="0" applyNumberFormat="1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/>
    </xf>
    <xf numFmtId="1" fontId="2" fillId="8" borderId="6" xfId="0" applyNumberFormat="1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1" fontId="4" fillId="8" borderId="5" xfId="0" applyNumberFormat="1" applyFont="1" applyFill="1" applyBorder="1"/>
    <xf numFmtId="1" fontId="5" fillId="8" borderId="5" xfId="0" applyNumberFormat="1" applyFont="1" applyFill="1" applyBorder="1"/>
    <xf numFmtId="0" fontId="2" fillId="8" borderId="5" xfId="0" applyFont="1" applyFill="1" applyBorder="1"/>
    <xf numFmtId="0" fontId="6" fillId="8" borderId="7" xfId="0" applyFont="1" applyFill="1" applyBorder="1"/>
    <xf numFmtId="0" fontId="4" fillId="8" borderId="5" xfId="0" applyFont="1" applyFill="1" applyBorder="1"/>
    <xf numFmtId="0" fontId="2" fillId="8" borderId="5" xfId="0" applyFont="1" applyFill="1" applyBorder="1" applyAlignment="1">
      <alignment horizontal="left"/>
    </xf>
    <xf numFmtId="1" fontId="1" fillId="8" borderId="5" xfId="0" applyNumberFormat="1" applyFont="1" applyFill="1" applyBorder="1" applyAlignment="1">
      <alignment horizontal="center"/>
    </xf>
    <xf numFmtId="1" fontId="2" fillId="8" borderId="5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9" fontId="3" fillId="8" borderId="5" xfId="0" applyNumberFormat="1" applyFont="1" applyFill="1" applyBorder="1" applyAlignment="1">
      <alignment horizontal="center"/>
    </xf>
    <xf numFmtId="1" fontId="1" fillId="8" borderId="5" xfId="0" applyNumberFormat="1" applyFont="1" applyFill="1" applyBorder="1" applyAlignment="1">
      <alignment horizontal="right"/>
    </xf>
    <xf numFmtId="49" fontId="16" fillId="0" borderId="0" xfId="0" applyNumberFormat="1" applyFont="1" applyAlignment="1">
      <alignment horizontal="left"/>
    </xf>
    <xf numFmtId="9" fontId="17" fillId="0" borderId="0" xfId="0" applyNumberFormat="1" applyFont="1" applyAlignment="1">
      <alignment horizontal="center"/>
    </xf>
    <xf numFmtId="49" fontId="16" fillId="6" borderId="5" xfId="0" applyNumberFormat="1" applyFont="1" applyFill="1" applyBorder="1" applyAlignment="1">
      <alignment horizontal="left"/>
    </xf>
    <xf numFmtId="0" fontId="1" fillId="6" borderId="6" xfId="0" applyFont="1" applyFill="1" applyBorder="1"/>
    <xf numFmtId="49" fontId="1" fillId="6" borderId="8" xfId="0" applyNumberFormat="1" applyFont="1" applyFill="1" applyBorder="1" applyAlignment="1">
      <alignment horizontal="center"/>
    </xf>
    <xf numFmtId="0" fontId="1" fillId="6" borderId="7" xfId="0" applyFont="1" applyFill="1" applyBorder="1"/>
    <xf numFmtId="1" fontId="2" fillId="0" borderId="0" xfId="0" applyNumberFormat="1" applyFont="1"/>
    <xf numFmtId="1" fontId="1" fillId="6" borderId="8" xfId="0" applyNumberFormat="1" applyFont="1" applyFill="1" applyBorder="1" applyAlignment="1">
      <alignment horizontal="center"/>
    </xf>
    <xf numFmtId="1" fontId="1" fillId="6" borderId="7" xfId="0" applyNumberFormat="1" applyFont="1" applyFill="1" applyBorder="1"/>
    <xf numFmtId="0" fontId="18" fillId="0" borderId="9" xfId="0" applyFont="1" applyBorder="1"/>
    <xf numFmtId="0" fontId="19" fillId="0" borderId="10" xfId="0" applyFont="1" applyBorder="1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/>
    <xf numFmtId="0" fontId="2" fillId="0" borderId="12" xfId="0" applyFont="1" applyBorder="1"/>
    <xf numFmtId="0" fontId="18" fillId="0" borderId="12" xfId="0" applyFont="1" applyBorder="1" applyAlignment="1">
      <alignment horizontal="center" vertical="center"/>
    </xf>
    <xf numFmtId="1" fontId="19" fillId="9" borderId="12" xfId="0" applyNumberFormat="1" applyFont="1" applyFill="1" applyBorder="1" applyAlignment="1">
      <alignment horizontal="center" vertical="center"/>
    </xf>
    <xf numFmtId="1" fontId="19" fillId="2" borderId="12" xfId="0" applyNumberFormat="1" applyFont="1" applyFill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1" fontId="19" fillId="0" borderId="9" xfId="0" applyNumberFormat="1" applyFont="1" applyBorder="1" applyAlignment="1">
      <alignment horizontal="center" vertical="center"/>
    </xf>
    <xf numFmtId="1" fontId="19" fillId="0" borderId="12" xfId="0" applyNumberFormat="1" applyFont="1" applyBorder="1" applyAlignment="1">
      <alignment vertical="center"/>
    </xf>
    <xf numFmtId="0" fontId="19" fillId="2" borderId="12" xfId="0" applyFont="1" applyFill="1" applyBorder="1" applyAlignment="1">
      <alignment horizontal="center" vertical="center"/>
    </xf>
    <xf numFmtId="1" fontId="19" fillId="2" borderId="12" xfId="0" applyNumberFormat="1" applyFont="1" applyFill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1" fontId="19" fillId="2" borderId="9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0" borderId="12" xfId="0" applyFont="1" applyBorder="1"/>
    <xf numFmtId="0" fontId="19" fillId="2" borderId="12" xfId="0" applyFont="1" applyFill="1" applyBorder="1"/>
    <xf numFmtId="1" fontId="19" fillId="9" borderId="12" xfId="0" applyNumberFormat="1" applyFont="1" applyFill="1" applyBorder="1" applyAlignment="1">
      <alignment horizontal="center"/>
    </xf>
    <xf numFmtId="1" fontId="19" fillId="0" borderId="9" xfId="0" applyNumberFormat="1" applyFont="1" applyBorder="1" applyAlignment="1">
      <alignment horizontal="center"/>
    </xf>
    <xf numFmtId="1" fontId="19" fillId="9" borderId="13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8" fillId="0" borderId="0" xfId="0" applyFont="1"/>
    <xf numFmtId="1" fontId="19" fillId="0" borderId="0" xfId="0" applyNumberFormat="1" applyFont="1"/>
    <xf numFmtId="1" fontId="18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3315-3C3D-46FA-B9F8-6E8CBCEAF9FA}">
  <dimension ref="A1:AV44"/>
  <sheetViews>
    <sheetView tabSelected="1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37.7109375" customWidth="1"/>
    <col min="3" max="3" width="6.5703125" bestFit="1" customWidth="1"/>
    <col min="4" max="4" width="7.28515625" bestFit="1" customWidth="1"/>
    <col min="5" max="5" width="8.42578125" bestFit="1" customWidth="1"/>
    <col min="6" max="6" width="8.5703125" bestFit="1" customWidth="1"/>
    <col min="7" max="7" width="8.42578125" bestFit="1" customWidth="1"/>
    <col min="8" max="8" width="6.28515625" bestFit="1" customWidth="1"/>
    <col min="9" max="9" width="6.85546875" bestFit="1" customWidth="1"/>
    <col min="10" max="10" width="8.5703125" bestFit="1" customWidth="1"/>
    <col min="11" max="12" width="7.28515625" bestFit="1" customWidth="1"/>
    <col min="13" max="14" width="6.5703125" bestFit="1" customWidth="1"/>
    <col min="15" max="19" width="7" bestFit="1" customWidth="1"/>
    <col min="20" max="47" width="6.28515625" customWidth="1"/>
    <col min="48" max="48" width="6.28515625" bestFit="1" customWidth="1"/>
  </cols>
  <sheetData>
    <row r="1" spans="1:48" x14ac:dyDescent="0.25">
      <c r="A1" s="23"/>
      <c r="B1" s="24" t="s">
        <v>0</v>
      </c>
      <c r="C1" s="25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7" t="s">
        <v>8</v>
      </c>
      <c r="K1" s="26" t="s">
        <v>9</v>
      </c>
      <c r="L1" s="28" t="s">
        <v>10</v>
      </c>
      <c r="M1" s="29" t="s">
        <v>11</v>
      </c>
      <c r="N1" s="30" t="s">
        <v>12</v>
      </c>
      <c r="O1" s="30" t="s">
        <v>12</v>
      </c>
      <c r="P1" s="30" t="s">
        <v>12</v>
      </c>
      <c r="Q1" s="30" t="s">
        <v>12</v>
      </c>
      <c r="R1" s="30" t="s">
        <v>12</v>
      </c>
      <c r="S1" s="30" t="s">
        <v>12</v>
      </c>
      <c r="T1" s="30" t="s">
        <v>12</v>
      </c>
      <c r="U1" s="30" t="s">
        <v>12</v>
      </c>
      <c r="V1" s="30" t="s">
        <v>12</v>
      </c>
      <c r="W1" s="30" t="s">
        <v>12</v>
      </c>
      <c r="X1" s="30" t="s">
        <v>12</v>
      </c>
      <c r="Y1" s="30" t="s">
        <v>12</v>
      </c>
      <c r="Z1" s="30" t="s">
        <v>12</v>
      </c>
      <c r="AA1" s="30" t="s">
        <v>12</v>
      </c>
      <c r="AB1" s="30" t="s">
        <v>12</v>
      </c>
      <c r="AC1" s="30" t="s">
        <v>12</v>
      </c>
      <c r="AD1" s="30" t="s">
        <v>12</v>
      </c>
      <c r="AE1" s="30" t="s">
        <v>12</v>
      </c>
      <c r="AF1" s="30" t="s">
        <v>12</v>
      </c>
      <c r="AG1" s="30" t="s">
        <v>12</v>
      </c>
      <c r="AH1" s="30" t="s">
        <v>12</v>
      </c>
      <c r="AI1" s="30" t="s">
        <v>12</v>
      </c>
      <c r="AJ1" s="30" t="s">
        <v>12</v>
      </c>
      <c r="AK1" s="30" t="s">
        <v>12</v>
      </c>
      <c r="AL1" s="30" t="s">
        <v>12</v>
      </c>
      <c r="AM1" s="30" t="s">
        <v>12</v>
      </c>
      <c r="AN1" s="30" t="s">
        <v>12</v>
      </c>
      <c r="AO1" s="30" t="s">
        <v>12</v>
      </c>
      <c r="AP1" s="30" t="s">
        <v>12</v>
      </c>
      <c r="AQ1" s="30" t="s">
        <v>12</v>
      </c>
      <c r="AR1" s="30" t="s">
        <v>12</v>
      </c>
      <c r="AS1" s="30" t="s">
        <v>12</v>
      </c>
      <c r="AT1" s="30" t="s">
        <v>12</v>
      </c>
      <c r="AU1" s="30" t="s">
        <v>12</v>
      </c>
      <c r="AV1" s="30" t="s">
        <v>12</v>
      </c>
    </row>
    <row r="2" spans="1:48" x14ac:dyDescent="0.25">
      <c r="A2" s="31"/>
      <c r="B2" s="32" t="s">
        <v>13</v>
      </c>
      <c r="C2" s="33" t="s">
        <v>14</v>
      </c>
      <c r="D2" s="34" t="s">
        <v>15</v>
      </c>
      <c r="E2" s="34" t="s">
        <v>16</v>
      </c>
      <c r="F2" s="34" t="s">
        <v>17</v>
      </c>
      <c r="G2" s="34" t="s">
        <v>17</v>
      </c>
      <c r="H2" s="34" t="s">
        <v>17</v>
      </c>
      <c r="I2" s="34" t="s">
        <v>17</v>
      </c>
      <c r="J2" s="34" t="s">
        <v>18</v>
      </c>
      <c r="K2" s="34"/>
      <c r="L2" s="35" t="s">
        <v>19</v>
      </c>
      <c r="M2" s="29" t="s">
        <v>20</v>
      </c>
      <c r="N2" s="36">
        <v>1</v>
      </c>
      <c r="O2" s="36">
        <f t="shared" ref="O2:AR2" si="0">+N2+1</f>
        <v>2</v>
      </c>
      <c r="P2" s="36">
        <f t="shared" si="0"/>
        <v>3</v>
      </c>
      <c r="Q2" s="36">
        <f t="shared" si="0"/>
        <v>4</v>
      </c>
      <c r="R2" s="36">
        <f t="shared" si="0"/>
        <v>5</v>
      </c>
      <c r="S2" s="36">
        <f t="shared" si="0"/>
        <v>6</v>
      </c>
      <c r="T2" s="36">
        <f t="shared" si="0"/>
        <v>7</v>
      </c>
      <c r="U2" s="36">
        <f t="shared" si="0"/>
        <v>8</v>
      </c>
      <c r="V2" s="36">
        <f t="shared" si="0"/>
        <v>9</v>
      </c>
      <c r="W2" s="36">
        <f t="shared" si="0"/>
        <v>10</v>
      </c>
      <c r="X2" s="36">
        <f t="shared" si="0"/>
        <v>11</v>
      </c>
      <c r="Y2" s="36">
        <f t="shared" si="0"/>
        <v>12</v>
      </c>
      <c r="Z2" s="36">
        <f t="shared" si="0"/>
        <v>13</v>
      </c>
      <c r="AA2" s="36">
        <f t="shared" si="0"/>
        <v>14</v>
      </c>
      <c r="AB2" s="36">
        <f t="shared" si="0"/>
        <v>15</v>
      </c>
      <c r="AC2" s="36">
        <f t="shared" si="0"/>
        <v>16</v>
      </c>
      <c r="AD2" s="36">
        <f t="shared" si="0"/>
        <v>17</v>
      </c>
      <c r="AE2" s="36">
        <f t="shared" si="0"/>
        <v>18</v>
      </c>
      <c r="AF2" s="36">
        <f t="shared" si="0"/>
        <v>19</v>
      </c>
      <c r="AG2" s="36">
        <f t="shared" si="0"/>
        <v>20</v>
      </c>
      <c r="AH2" s="36">
        <f t="shared" si="0"/>
        <v>21</v>
      </c>
      <c r="AI2" s="36">
        <f t="shared" si="0"/>
        <v>22</v>
      </c>
      <c r="AJ2" s="36">
        <f t="shared" si="0"/>
        <v>23</v>
      </c>
      <c r="AK2" s="36">
        <f t="shared" si="0"/>
        <v>24</v>
      </c>
      <c r="AL2" s="36">
        <f t="shared" si="0"/>
        <v>25</v>
      </c>
      <c r="AM2" s="36">
        <f t="shared" si="0"/>
        <v>26</v>
      </c>
      <c r="AN2" s="36">
        <f t="shared" si="0"/>
        <v>27</v>
      </c>
      <c r="AO2" s="36">
        <f t="shared" si="0"/>
        <v>28</v>
      </c>
      <c r="AP2" s="36">
        <f t="shared" si="0"/>
        <v>29</v>
      </c>
      <c r="AQ2" s="36">
        <f t="shared" si="0"/>
        <v>30</v>
      </c>
      <c r="AR2" s="36">
        <f t="shared" si="0"/>
        <v>31</v>
      </c>
      <c r="AS2" s="36">
        <v>32</v>
      </c>
      <c r="AT2" s="36">
        <v>33</v>
      </c>
      <c r="AU2" s="36">
        <v>34</v>
      </c>
      <c r="AV2" s="36">
        <v>35</v>
      </c>
    </row>
    <row r="3" spans="1:48" ht="15.75" x14ac:dyDescent="0.25">
      <c r="A3" s="37"/>
      <c r="B3" s="38"/>
      <c r="C3" s="39" t="s">
        <v>21</v>
      </c>
      <c r="D3" s="40" t="s">
        <v>17</v>
      </c>
      <c r="E3" s="40" t="s">
        <v>22</v>
      </c>
      <c r="F3" s="40"/>
      <c r="G3" s="40"/>
      <c r="H3" s="40"/>
      <c r="I3" s="40"/>
      <c r="J3" s="40" t="s">
        <v>23</v>
      </c>
      <c r="K3" s="40"/>
      <c r="L3" s="41"/>
      <c r="M3" s="29" t="s">
        <v>24</v>
      </c>
      <c r="N3" s="42">
        <v>46258</v>
      </c>
      <c r="O3" s="42">
        <v>46265</v>
      </c>
      <c r="P3" s="42">
        <v>46272</v>
      </c>
      <c r="Q3" s="42">
        <v>46279</v>
      </c>
      <c r="R3" s="42">
        <v>46286</v>
      </c>
      <c r="S3" s="42">
        <v>46293</v>
      </c>
      <c r="T3" s="42">
        <v>46300</v>
      </c>
      <c r="U3" s="42">
        <v>46307</v>
      </c>
      <c r="V3" s="42">
        <v>46314</v>
      </c>
      <c r="W3" s="42">
        <v>46328</v>
      </c>
      <c r="X3" s="42">
        <v>46335</v>
      </c>
      <c r="Y3" s="42">
        <v>46342</v>
      </c>
      <c r="Z3" s="42">
        <v>46349</v>
      </c>
      <c r="AA3" s="42">
        <v>46356</v>
      </c>
      <c r="AB3" s="42">
        <v>46363</v>
      </c>
      <c r="AC3" s="42">
        <v>46370</v>
      </c>
      <c r="AD3" s="42">
        <v>46391</v>
      </c>
      <c r="AE3" s="42">
        <v>46398</v>
      </c>
      <c r="AF3" s="42">
        <v>46405</v>
      </c>
      <c r="AG3" s="42">
        <v>46412</v>
      </c>
      <c r="AH3" s="42">
        <v>46419</v>
      </c>
      <c r="AI3" s="42">
        <v>46426</v>
      </c>
      <c r="AJ3" s="42">
        <v>46433</v>
      </c>
      <c r="AK3" s="42">
        <v>46447</v>
      </c>
      <c r="AL3" s="42">
        <v>46454</v>
      </c>
      <c r="AM3" s="42">
        <v>46461</v>
      </c>
      <c r="AN3" s="42">
        <v>46482</v>
      </c>
      <c r="AO3" s="42">
        <v>46489</v>
      </c>
      <c r="AP3" s="42">
        <v>46496</v>
      </c>
      <c r="AQ3" s="42">
        <v>46510</v>
      </c>
      <c r="AR3" s="42">
        <v>46517</v>
      </c>
      <c r="AS3" s="42">
        <v>46531</v>
      </c>
      <c r="AT3" s="42">
        <v>46538</v>
      </c>
      <c r="AU3" s="42">
        <v>46545</v>
      </c>
      <c r="AV3" s="42">
        <v>46552</v>
      </c>
    </row>
    <row r="4" spans="1:48" x14ac:dyDescent="0.25">
      <c r="A4" s="1">
        <v>1</v>
      </c>
      <c r="B4" s="2" t="s">
        <v>25</v>
      </c>
      <c r="C4" s="3">
        <v>4</v>
      </c>
      <c r="D4" s="4"/>
      <c r="E4" s="4">
        <f>24-D4</f>
        <v>24</v>
      </c>
      <c r="F4" s="5">
        <f>COUNTIF(N4:AV4,"&lt;3000")</f>
        <v>1</v>
      </c>
      <c r="G4" s="5">
        <f>COUNTIF(N4:AW4,"&gt;1500")</f>
        <v>1</v>
      </c>
      <c r="H4" s="5">
        <f>+F4-G4-I4</f>
        <v>0</v>
      </c>
      <c r="I4" s="5">
        <f>COUNTIF(N4:AW4,"&lt;800")</f>
        <v>0</v>
      </c>
      <c r="J4" s="6">
        <f>(F4+D4)/$C$3</f>
        <v>0.5</v>
      </c>
      <c r="K4" s="7">
        <f>IF(ISERROR(M4/F4),0, M4/F4)</f>
        <v>2000</v>
      </c>
      <c r="L4" s="8"/>
      <c r="M4" s="2">
        <f>SUM(N4:AW4)</f>
        <v>2000</v>
      </c>
      <c r="N4" s="43">
        <v>2000</v>
      </c>
      <c r="O4" s="44"/>
      <c r="P4" s="43"/>
      <c r="Q4" s="45" t="s">
        <v>26</v>
      </c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</row>
    <row r="5" spans="1:48" x14ac:dyDescent="0.25">
      <c r="A5" s="1">
        <v>2</v>
      </c>
      <c r="B5" s="2" t="s">
        <v>27</v>
      </c>
      <c r="C5" s="3">
        <v>2</v>
      </c>
      <c r="D5" s="4"/>
      <c r="E5" s="4">
        <f>24-D5</f>
        <v>24</v>
      </c>
      <c r="F5" s="5">
        <f>COUNTIF(N5:AV5,"&lt;3000")</f>
        <v>2</v>
      </c>
      <c r="G5" s="5">
        <f>COUNTIF(N5:AW5,"&gt;1500")</f>
        <v>1</v>
      </c>
      <c r="H5" s="5">
        <f>+F5-G5-I5</f>
        <v>1</v>
      </c>
      <c r="I5" s="5">
        <f>COUNTIF(N5:AW5,"&lt;800")</f>
        <v>0</v>
      </c>
      <c r="J5" s="6">
        <f>(F5+D5)/$C$3</f>
        <v>1</v>
      </c>
      <c r="K5" s="7">
        <f>IF(ISERROR(M5/F5),0, M5/F5)</f>
        <v>1675</v>
      </c>
      <c r="L5" s="8"/>
      <c r="M5" s="2">
        <f>SUM(N5:AW5)</f>
        <v>3350</v>
      </c>
      <c r="N5" s="43">
        <v>1300</v>
      </c>
      <c r="O5" s="43">
        <v>2050</v>
      </c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</row>
    <row r="6" spans="1:48" x14ac:dyDescent="0.25">
      <c r="A6" s="1">
        <v>3</v>
      </c>
      <c r="B6" s="2" t="s">
        <v>28</v>
      </c>
      <c r="C6" s="3">
        <v>3</v>
      </c>
      <c r="D6" s="4"/>
      <c r="E6" s="4">
        <f>24-D6</f>
        <v>24</v>
      </c>
      <c r="F6" s="5">
        <f>COUNTIF(N6:AV6,"&lt;3000")</f>
        <v>2</v>
      </c>
      <c r="G6" s="5">
        <f>COUNTIF(N6:AW6,"&gt;1500")</f>
        <v>1</v>
      </c>
      <c r="H6" s="5">
        <f>+F6-G6-I6</f>
        <v>1</v>
      </c>
      <c r="I6" s="5">
        <f>COUNTIF(N6:AW6,"&lt;800")</f>
        <v>0</v>
      </c>
      <c r="J6" s="6">
        <f>(F6+D6)/$C$3</f>
        <v>1</v>
      </c>
      <c r="K6" s="7">
        <f>IF(ISERROR(M6/F6),0, M6/F6)</f>
        <v>1625</v>
      </c>
      <c r="L6" s="8"/>
      <c r="M6" s="2">
        <f>SUM(N6:AW6)</f>
        <v>3250</v>
      </c>
      <c r="N6" s="43">
        <v>1950</v>
      </c>
      <c r="O6" s="43">
        <v>1300</v>
      </c>
      <c r="P6" s="43"/>
      <c r="Q6" s="45" t="s">
        <v>26</v>
      </c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x14ac:dyDescent="0.25">
      <c r="A7" s="1">
        <v>4</v>
      </c>
      <c r="B7" s="9" t="s">
        <v>29</v>
      </c>
      <c r="C7" s="3">
        <v>3</v>
      </c>
      <c r="D7" s="4"/>
      <c r="E7" s="4">
        <f>24-D7</f>
        <v>24</v>
      </c>
      <c r="F7" s="5">
        <f>COUNTIF(N7:AV7,"&lt;3000")</f>
        <v>2</v>
      </c>
      <c r="G7" s="5">
        <f>COUNTIF(N7:AW7,"&gt;1500")</f>
        <v>1</v>
      </c>
      <c r="H7" s="5">
        <f>+F7-G7-I7</f>
        <v>1</v>
      </c>
      <c r="I7" s="5">
        <f>COUNTIF(N7:AW7,"&lt;800")</f>
        <v>0</v>
      </c>
      <c r="J7" s="6">
        <f>(F7+D7)/$C$3</f>
        <v>1</v>
      </c>
      <c r="K7" s="7">
        <f>IF(ISERROR(M7/F7),0, M7/F7)</f>
        <v>1575</v>
      </c>
      <c r="L7" s="8"/>
      <c r="M7" s="2">
        <f>SUM(N7:AW7)</f>
        <v>3150</v>
      </c>
      <c r="N7" s="43">
        <v>1200</v>
      </c>
      <c r="O7" s="43">
        <v>1950</v>
      </c>
      <c r="P7" s="43"/>
      <c r="Q7" s="45" t="s">
        <v>26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x14ac:dyDescent="0.25">
      <c r="A8" s="1">
        <v>5</v>
      </c>
      <c r="B8" s="2" t="s">
        <v>30</v>
      </c>
      <c r="C8" s="3">
        <v>4</v>
      </c>
      <c r="D8" s="4"/>
      <c r="E8" s="4">
        <f>24-D8</f>
        <v>24</v>
      </c>
      <c r="F8" s="5">
        <f>COUNTIF(N8:AV8,"&lt;3000")</f>
        <v>2</v>
      </c>
      <c r="G8" s="5">
        <f>COUNTIF(N8:AW8,"&gt;1500")</f>
        <v>0</v>
      </c>
      <c r="H8" s="5">
        <f>+F8-G8-I8</f>
        <v>2</v>
      </c>
      <c r="I8" s="5">
        <f>COUNTIF(N8:AW8,"&lt;800")</f>
        <v>0</v>
      </c>
      <c r="J8" s="6">
        <f>(F8+D8)/$C$3</f>
        <v>1</v>
      </c>
      <c r="K8" s="7">
        <f>IF(ISERROR(M8/F8),0, M8/F8)</f>
        <v>1300</v>
      </c>
      <c r="L8" s="8"/>
      <c r="M8" s="2">
        <f>SUM(N8:AW8)</f>
        <v>2600</v>
      </c>
      <c r="N8" s="43">
        <v>1300</v>
      </c>
      <c r="O8" s="43">
        <v>1300</v>
      </c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</row>
    <row r="9" spans="1:48" x14ac:dyDescent="0.25">
      <c r="A9" s="1">
        <v>6</v>
      </c>
      <c r="B9" s="2" t="s">
        <v>31</v>
      </c>
      <c r="C9" s="3">
        <v>4</v>
      </c>
      <c r="D9" s="4"/>
      <c r="E9" s="4">
        <f>24-D9</f>
        <v>24</v>
      </c>
      <c r="F9" s="5">
        <f>COUNTIF(N9:AV9,"&lt;3000")</f>
        <v>2</v>
      </c>
      <c r="G9" s="5">
        <f>COUNTIF(N9:AW9,"&gt;1500")</f>
        <v>1</v>
      </c>
      <c r="H9" s="5">
        <f>+F9-G9-I9</f>
        <v>0</v>
      </c>
      <c r="I9" s="5">
        <f>COUNTIF(N9:AW9,"&lt;800")</f>
        <v>1</v>
      </c>
      <c r="J9" s="6">
        <f>(F9+D9)/$C$3</f>
        <v>1</v>
      </c>
      <c r="K9" s="7">
        <f>IF(ISERROR(M9/F9),0, M9/F9)</f>
        <v>1275</v>
      </c>
      <c r="L9" s="8"/>
      <c r="M9" s="2">
        <f>SUM(N9:AW9)</f>
        <v>2550</v>
      </c>
      <c r="N9" s="43">
        <v>550</v>
      </c>
      <c r="O9" s="43">
        <v>2000</v>
      </c>
      <c r="P9" s="43"/>
      <c r="Q9" s="45" t="s">
        <v>32</v>
      </c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</row>
    <row r="10" spans="1:48" x14ac:dyDescent="0.25">
      <c r="A10" s="1">
        <v>7</v>
      </c>
      <c r="B10" s="2" t="s">
        <v>33</v>
      </c>
      <c r="C10" s="3">
        <v>2</v>
      </c>
      <c r="D10" s="4"/>
      <c r="E10" s="4">
        <f>24-D10</f>
        <v>24</v>
      </c>
      <c r="F10" s="5">
        <f>COUNTIF(N10:AV10,"&lt;3000")</f>
        <v>2</v>
      </c>
      <c r="G10" s="5">
        <f>COUNTIF(N10:AW10,"&gt;1500")</f>
        <v>0</v>
      </c>
      <c r="H10" s="5">
        <f>+F10-G10-I10</f>
        <v>2</v>
      </c>
      <c r="I10" s="5">
        <f>COUNTIF(N10:AW10,"&lt;800")</f>
        <v>0</v>
      </c>
      <c r="J10" s="6">
        <f>(F10+D10)/$C$3</f>
        <v>1</v>
      </c>
      <c r="K10" s="7">
        <f>IF(ISERROR(M10/F10),0, M10/F10)</f>
        <v>1250</v>
      </c>
      <c r="L10" s="8"/>
      <c r="M10" s="2">
        <f>SUM(N10:AW10)</f>
        <v>2500</v>
      </c>
      <c r="N10" s="43">
        <v>1300</v>
      </c>
      <c r="O10" s="43">
        <v>1200</v>
      </c>
      <c r="P10" s="43"/>
      <c r="Q10" s="45" t="s">
        <v>32</v>
      </c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</row>
    <row r="11" spans="1:48" x14ac:dyDescent="0.25">
      <c r="A11" s="1">
        <v>8</v>
      </c>
      <c r="B11" s="2" t="s">
        <v>34</v>
      </c>
      <c r="C11" s="3">
        <v>4</v>
      </c>
      <c r="D11" s="4"/>
      <c r="E11" s="4">
        <f>24-D11</f>
        <v>24</v>
      </c>
      <c r="F11" s="5">
        <f>COUNTIF(N11:AV11,"&lt;3000")</f>
        <v>2</v>
      </c>
      <c r="G11" s="5">
        <f>COUNTIF(N11:AW11,"&gt;1500")</f>
        <v>1</v>
      </c>
      <c r="H11" s="5">
        <f>+F11-G11-I11</f>
        <v>0</v>
      </c>
      <c r="I11" s="5">
        <f>COUNTIF(N11:AW11,"&lt;800")</f>
        <v>1</v>
      </c>
      <c r="J11" s="6">
        <f>(F11+D11)/$C$3</f>
        <v>1</v>
      </c>
      <c r="K11" s="7">
        <f>IF(ISERROR(M11/F11),0, M11/F11)</f>
        <v>1250</v>
      </c>
      <c r="L11" s="8"/>
      <c r="M11" s="2">
        <f>SUM(N11:AW11)</f>
        <v>2500</v>
      </c>
      <c r="N11" s="43">
        <v>500</v>
      </c>
      <c r="O11" s="43">
        <v>2000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</row>
    <row r="12" spans="1:48" x14ac:dyDescent="0.25">
      <c r="A12" s="1">
        <v>9</v>
      </c>
      <c r="B12" s="2" t="s">
        <v>35</v>
      </c>
      <c r="C12" s="3">
        <v>1</v>
      </c>
      <c r="D12" s="4"/>
      <c r="E12" s="4">
        <f>24-D12</f>
        <v>24</v>
      </c>
      <c r="F12" s="5">
        <f>COUNTIF(N12:AV12,"&lt;3000")</f>
        <v>2</v>
      </c>
      <c r="G12" s="5">
        <f>COUNTIF(N12:AW12,"&gt;1500")</f>
        <v>1</v>
      </c>
      <c r="H12" s="5">
        <f>+F12-G12-I12</f>
        <v>0</v>
      </c>
      <c r="I12" s="5">
        <f>COUNTIF(N12:AW12,"&lt;800")</f>
        <v>1</v>
      </c>
      <c r="J12" s="6">
        <f>(F12+D12)/$C$3</f>
        <v>1</v>
      </c>
      <c r="K12" s="7">
        <f>IF(ISERROR(M12/F12),0, M12/F12)</f>
        <v>1200</v>
      </c>
      <c r="L12" s="8"/>
      <c r="M12" s="2">
        <f>SUM(N12:AW12)</f>
        <v>2400</v>
      </c>
      <c r="N12" s="43">
        <v>1950</v>
      </c>
      <c r="O12" s="43">
        <v>450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</row>
    <row r="13" spans="1:48" x14ac:dyDescent="0.25">
      <c r="A13" s="1">
        <v>10</v>
      </c>
      <c r="B13" s="2" t="s">
        <v>36</v>
      </c>
      <c r="C13" s="3">
        <v>4</v>
      </c>
      <c r="D13" s="4"/>
      <c r="E13" s="4">
        <f>24-D13</f>
        <v>24</v>
      </c>
      <c r="F13" s="5">
        <f>COUNTIF(N13:AV13,"&lt;3000")</f>
        <v>2</v>
      </c>
      <c r="G13" s="5">
        <f>COUNTIF(N13:AW13,"&gt;1500")</f>
        <v>1</v>
      </c>
      <c r="H13" s="5">
        <f>+F13-G13-I13</f>
        <v>0</v>
      </c>
      <c r="I13" s="5">
        <f>COUNTIF(N13:AW13,"&lt;800")</f>
        <v>1</v>
      </c>
      <c r="J13" s="6">
        <f>(F13+D13)/$C$3</f>
        <v>1</v>
      </c>
      <c r="K13" s="7">
        <f>IF(ISERROR(M13/F13),0, M13/F13)</f>
        <v>1200</v>
      </c>
      <c r="L13" s="8"/>
      <c r="M13" s="2">
        <f>SUM(N13:AW13)</f>
        <v>2400</v>
      </c>
      <c r="N13" s="43">
        <v>1900</v>
      </c>
      <c r="O13" s="43">
        <v>500</v>
      </c>
      <c r="P13" s="43"/>
      <c r="Q13" s="45" t="s">
        <v>26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</row>
    <row r="14" spans="1:48" x14ac:dyDescent="0.25">
      <c r="A14" s="1">
        <v>11</v>
      </c>
      <c r="B14" s="2" t="s">
        <v>37</v>
      </c>
      <c r="C14" s="3">
        <v>1</v>
      </c>
      <c r="D14" s="4"/>
      <c r="E14" s="4">
        <f>24-D14</f>
        <v>24</v>
      </c>
      <c r="F14" s="5">
        <f>COUNTIF(N14:AV14,"&lt;3000")</f>
        <v>1</v>
      </c>
      <c r="G14" s="5">
        <f>COUNTIF(N14:AW14,"&gt;1500")</f>
        <v>0</v>
      </c>
      <c r="H14" s="5">
        <f>+F14-G14-I14</f>
        <v>1</v>
      </c>
      <c r="I14" s="5">
        <f>COUNTIF(N14:AW14,"&lt;800")</f>
        <v>0</v>
      </c>
      <c r="J14" s="6">
        <f>(F14+D14)/$C$3</f>
        <v>0.5</v>
      </c>
      <c r="K14" s="7">
        <f>IF(ISERROR(M14/F14),0, M14/F14)</f>
        <v>1200</v>
      </c>
      <c r="L14" s="8"/>
      <c r="M14" s="2">
        <f>SUM(N14:AW14)</f>
        <v>1200</v>
      </c>
      <c r="N14" s="43">
        <v>1200</v>
      </c>
      <c r="O14" s="44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</row>
    <row r="15" spans="1:48" x14ac:dyDescent="0.25">
      <c r="A15" s="1">
        <v>12</v>
      </c>
      <c r="B15" s="2" t="s">
        <v>38</v>
      </c>
      <c r="C15" s="3">
        <v>2</v>
      </c>
      <c r="D15" s="4"/>
      <c r="E15" s="4">
        <f>24-D15</f>
        <v>24</v>
      </c>
      <c r="F15" s="5">
        <f>COUNTIF(N15:AV15,"&lt;3000")</f>
        <v>1</v>
      </c>
      <c r="G15" s="5">
        <f>COUNTIF(N15:AW15,"&gt;1500")</f>
        <v>0</v>
      </c>
      <c r="H15" s="5">
        <f>+F15-G15-I15</f>
        <v>1</v>
      </c>
      <c r="I15" s="5">
        <f>COUNTIF(N15:AW15,"&lt;800")</f>
        <v>0</v>
      </c>
      <c r="J15" s="6">
        <f>(F15+D15)/$C$3</f>
        <v>0.5</v>
      </c>
      <c r="K15" s="7">
        <f>IF(ISERROR(M15/F15),0, M15/F15)</f>
        <v>1200</v>
      </c>
      <c r="L15" s="8"/>
      <c r="M15" s="2">
        <f>SUM(N15:AW15)</f>
        <v>1200</v>
      </c>
      <c r="N15" s="43">
        <v>1200</v>
      </c>
      <c r="O15" s="44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</row>
    <row r="16" spans="1:48" x14ac:dyDescent="0.25">
      <c r="A16" s="1">
        <v>13</v>
      </c>
      <c r="B16" s="2" t="s">
        <v>39</v>
      </c>
      <c r="C16" s="3">
        <v>3</v>
      </c>
      <c r="D16" s="4"/>
      <c r="E16" s="4">
        <f>24-D16</f>
        <v>24</v>
      </c>
      <c r="F16" s="5">
        <f>COUNTIF(N16:AV16,"&lt;3000")</f>
        <v>2</v>
      </c>
      <c r="G16" s="5">
        <f>COUNTIF(N16:AW16,"&gt;1500")</f>
        <v>0</v>
      </c>
      <c r="H16" s="5">
        <f>+F16-G16-I16</f>
        <v>2</v>
      </c>
      <c r="I16" s="5">
        <f>COUNTIF(N16:AW16,"&lt;800")</f>
        <v>0</v>
      </c>
      <c r="J16" s="6">
        <f>(F16+D16)/$C$3</f>
        <v>1</v>
      </c>
      <c r="K16" s="7">
        <f>IF(ISERROR(M16/F16),0, M16/F16)</f>
        <v>1200</v>
      </c>
      <c r="L16" s="8"/>
      <c r="M16" s="2">
        <f>SUM(N16:AW16)</f>
        <v>2400</v>
      </c>
      <c r="N16" s="43">
        <v>1200</v>
      </c>
      <c r="O16" s="43">
        <v>1200</v>
      </c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</row>
    <row r="17" spans="1:48" x14ac:dyDescent="0.25">
      <c r="A17" s="1">
        <v>14</v>
      </c>
      <c r="B17" s="2" t="s">
        <v>40</v>
      </c>
      <c r="C17" s="3">
        <v>4</v>
      </c>
      <c r="D17" s="4"/>
      <c r="E17" s="4">
        <f>24-D17</f>
        <v>24</v>
      </c>
      <c r="F17" s="5">
        <f>COUNTIF(N17:AV17,"&lt;3000")</f>
        <v>2</v>
      </c>
      <c r="G17" s="5">
        <f>COUNTIF(N17:AW17,"&gt;1500")</f>
        <v>0</v>
      </c>
      <c r="H17" s="5">
        <f>+F17-G17-I17</f>
        <v>1</v>
      </c>
      <c r="I17" s="5">
        <f>COUNTIF(N17:AW17,"&lt;800")</f>
        <v>1</v>
      </c>
      <c r="J17" s="6">
        <f>(F17+D17)/$C$3</f>
        <v>1</v>
      </c>
      <c r="K17" s="7">
        <f>IF(ISERROR(M17/F17),0, M17/F17)</f>
        <v>925</v>
      </c>
      <c r="L17" s="8"/>
      <c r="M17" s="2">
        <f>SUM(N17:AW17)</f>
        <v>1850</v>
      </c>
      <c r="N17" s="43">
        <v>1300</v>
      </c>
      <c r="O17" s="43">
        <v>550</v>
      </c>
      <c r="P17" s="43"/>
      <c r="Q17" s="45" t="s">
        <v>32</v>
      </c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</row>
    <row r="18" spans="1:48" x14ac:dyDescent="0.25">
      <c r="A18" s="1">
        <v>15</v>
      </c>
      <c r="B18" s="2" t="s">
        <v>41</v>
      </c>
      <c r="C18" s="3">
        <v>6</v>
      </c>
      <c r="D18" s="4"/>
      <c r="E18" s="4">
        <f>24-D18</f>
        <v>24</v>
      </c>
      <c r="F18" s="5">
        <f>COUNTIF(N18:AV18,"&lt;3000")</f>
        <v>1</v>
      </c>
      <c r="G18" s="5">
        <f>COUNTIF(N18:AW18,"&gt;1500")</f>
        <v>0</v>
      </c>
      <c r="H18" s="5">
        <f>+F18-G18-I18</f>
        <v>0</v>
      </c>
      <c r="I18" s="5">
        <f>COUNTIF(N18:AW18,"&lt;800")</f>
        <v>1</v>
      </c>
      <c r="J18" s="6">
        <f>(F18+D18)/$C$3</f>
        <v>0.5</v>
      </c>
      <c r="K18" s="7">
        <f>IF(ISERROR(M18/F18),0, M18/F18)</f>
        <v>600</v>
      </c>
      <c r="L18" s="8"/>
      <c r="M18" s="2">
        <f>SUM(N18:AW18)</f>
        <v>600</v>
      </c>
      <c r="N18" s="43">
        <v>600</v>
      </c>
      <c r="O18" s="44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</row>
    <row r="19" spans="1:48" x14ac:dyDescent="0.25">
      <c r="A19" s="1">
        <v>16</v>
      </c>
      <c r="B19" s="2" t="s">
        <v>42</v>
      </c>
      <c r="C19" s="3">
        <v>2</v>
      </c>
      <c r="D19" s="4">
        <v>1</v>
      </c>
      <c r="E19" s="4">
        <f>24-D19</f>
        <v>23</v>
      </c>
      <c r="F19" s="5">
        <f>COUNTIF(N19:AV19,"&lt;3000")</f>
        <v>1</v>
      </c>
      <c r="G19" s="5">
        <f>COUNTIF(N19:AW19,"&gt;1500")</f>
        <v>0</v>
      </c>
      <c r="H19" s="5">
        <f>+F19-G19-I19</f>
        <v>0</v>
      </c>
      <c r="I19" s="5">
        <f>COUNTIF(N19:AW19,"&lt;800")</f>
        <v>1</v>
      </c>
      <c r="J19" s="6">
        <f>(F19+D19)/$C$3</f>
        <v>1</v>
      </c>
      <c r="K19" s="7">
        <f>IF(ISERROR(M19/F19),0, M19/F19)</f>
        <v>550</v>
      </c>
      <c r="L19" s="8"/>
      <c r="M19" s="2">
        <f>SUM(N19:AW19)</f>
        <v>550</v>
      </c>
      <c r="N19" s="43">
        <v>550</v>
      </c>
      <c r="O19" s="46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</row>
    <row r="20" spans="1:48" x14ac:dyDescent="0.25">
      <c r="A20" s="1">
        <v>17</v>
      </c>
      <c r="B20" s="2" t="s">
        <v>43</v>
      </c>
      <c r="C20" s="3">
        <v>4</v>
      </c>
      <c r="D20" s="4">
        <v>1</v>
      </c>
      <c r="E20" s="4">
        <f>24-D20</f>
        <v>23</v>
      </c>
      <c r="F20" s="5">
        <f>COUNTIF(N20:AV20,"&lt;3000")</f>
        <v>1</v>
      </c>
      <c r="G20" s="5">
        <f>COUNTIF(N20:AW20,"&gt;1500")</f>
        <v>0</v>
      </c>
      <c r="H20" s="5">
        <f>+F20-G20-I20</f>
        <v>0</v>
      </c>
      <c r="I20" s="5">
        <f>COUNTIF(N20:AW20,"&lt;800")</f>
        <v>1</v>
      </c>
      <c r="J20" s="6">
        <f>(F20+D20)/$C$3</f>
        <v>1</v>
      </c>
      <c r="K20" s="7">
        <f>IF(ISERROR(M20/F20),0, M20/F20)</f>
        <v>500</v>
      </c>
      <c r="L20" s="8"/>
      <c r="M20" s="2">
        <f>SUM(N20:AW20)</f>
        <v>500</v>
      </c>
      <c r="N20" s="46"/>
      <c r="O20" s="43">
        <v>500</v>
      </c>
      <c r="P20" s="43"/>
      <c r="Q20" s="45" t="s">
        <v>32</v>
      </c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</row>
    <row r="21" spans="1:48" x14ac:dyDescent="0.25">
      <c r="A21" s="1">
        <v>18</v>
      </c>
      <c r="B21" s="2" t="s">
        <v>44</v>
      </c>
      <c r="C21" s="3">
        <v>1</v>
      </c>
      <c r="D21" s="4"/>
      <c r="E21" s="4">
        <f>24-D21</f>
        <v>24</v>
      </c>
      <c r="F21" s="5">
        <f>COUNTIF(N21:AV21,"&lt;3000")</f>
        <v>0</v>
      </c>
      <c r="G21" s="5">
        <f>COUNTIF(N21:AW21,"&gt;1500")</f>
        <v>0</v>
      </c>
      <c r="H21" s="5">
        <f>+F21-G21-I21</f>
        <v>0</v>
      </c>
      <c r="I21" s="5">
        <f>COUNTIF(N21:AW21,"&lt;800")</f>
        <v>0</v>
      </c>
      <c r="J21" s="6">
        <f>(F21+D21)/$C$3</f>
        <v>0</v>
      </c>
      <c r="K21" s="7">
        <f>IF(ISERROR(M21/F21),0, M21/F21)</f>
        <v>0</v>
      </c>
      <c r="L21" s="8"/>
      <c r="M21" s="2">
        <f>SUM(N21:AW21)</f>
        <v>0</v>
      </c>
      <c r="N21" s="44"/>
      <c r="O21" s="44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</row>
    <row r="22" spans="1:48" x14ac:dyDescent="0.25">
      <c r="A22" s="1">
        <v>19</v>
      </c>
      <c r="B22" s="9" t="s">
        <v>45</v>
      </c>
      <c r="C22" s="3">
        <v>2</v>
      </c>
      <c r="D22" s="4"/>
      <c r="E22" s="4">
        <f>24-D22</f>
        <v>24</v>
      </c>
      <c r="F22" s="5">
        <f>COUNTIF(N22:AV22,"&lt;3000")</f>
        <v>0</v>
      </c>
      <c r="G22" s="5">
        <f>COUNTIF(N22:AW22,"&gt;1500")</f>
        <v>0</v>
      </c>
      <c r="H22" s="5">
        <f>+F22-G22-I22</f>
        <v>0</v>
      </c>
      <c r="I22" s="5">
        <f>COUNTIF(N22:AW22,"&lt;800")</f>
        <v>0</v>
      </c>
      <c r="J22" s="6">
        <f>(F22+D22)/$C$3</f>
        <v>0</v>
      </c>
      <c r="K22" s="7">
        <f>IF(ISERROR(M22/F22),0, M22/F22)</f>
        <v>0</v>
      </c>
      <c r="L22" s="8"/>
      <c r="M22" s="2">
        <f>SUM(N22:AW22)</f>
        <v>0</v>
      </c>
      <c r="N22" s="44"/>
      <c r="O22" s="44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</row>
    <row r="23" spans="1:48" x14ac:dyDescent="0.25">
      <c r="A23" s="47"/>
      <c r="B23" s="48" t="s">
        <v>46</v>
      </c>
      <c r="C23" s="49"/>
      <c r="D23" s="50"/>
      <c r="E23" s="51"/>
      <c r="F23" s="52"/>
      <c r="G23" s="52"/>
      <c r="H23" s="52"/>
      <c r="I23" s="52"/>
      <c r="J23" s="53"/>
      <c r="K23" s="54"/>
      <c r="L23" s="55"/>
      <c r="M23" s="56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</row>
    <row r="24" spans="1:48" x14ac:dyDescent="0.25">
      <c r="A24" s="1"/>
      <c r="B24" s="2" t="s">
        <v>47</v>
      </c>
      <c r="C24" s="3">
        <v>1</v>
      </c>
      <c r="D24" s="4"/>
      <c r="E24" s="4">
        <f t="shared" ref="E24:E26" si="1">24-D24</f>
        <v>24</v>
      </c>
      <c r="F24" s="5">
        <f t="shared" ref="F24:F26" si="2">COUNTIF(N24:AV24,"&lt;3000")</f>
        <v>0</v>
      </c>
      <c r="G24" s="5">
        <f t="shared" ref="G24:G26" si="3">COUNTIF(N24:AW24,"&gt;1500")</f>
        <v>0</v>
      </c>
      <c r="H24" s="5">
        <f t="shared" ref="H24:H26" si="4">+F24-G24-I24</f>
        <v>0</v>
      </c>
      <c r="I24" s="5">
        <f t="shared" ref="I24:I26" si="5">COUNTIF(N24:AW24,"&lt;800")</f>
        <v>0</v>
      </c>
      <c r="J24" s="6">
        <f t="shared" ref="J24:J26" si="6">(F24+D24)/$C$3</f>
        <v>0</v>
      </c>
      <c r="K24" s="7">
        <f t="shared" ref="K24:K26" si="7">IF(ISERROR(M24/F24),0, M24/F24)</f>
        <v>0</v>
      </c>
      <c r="L24" s="8"/>
      <c r="M24" s="2">
        <f t="shared" ref="M24:M26" si="8">SUM(N24:AW24)</f>
        <v>0</v>
      </c>
      <c r="N24" s="44"/>
      <c r="O24" s="44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</row>
    <row r="25" spans="1:48" x14ac:dyDescent="0.25">
      <c r="A25" s="1"/>
      <c r="B25" s="9" t="s">
        <v>48</v>
      </c>
      <c r="C25" s="3">
        <v>3</v>
      </c>
      <c r="D25" s="4"/>
      <c r="E25" s="4">
        <f t="shared" si="1"/>
        <v>24</v>
      </c>
      <c r="F25" s="5">
        <f t="shared" si="2"/>
        <v>0</v>
      </c>
      <c r="G25" s="5">
        <f t="shared" si="3"/>
        <v>0</v>
      </c>
      <c r="H25" s="5">
        <f t="shared" si="4"/>
        <v>0</v>
      </c>
      <c r="I25" s="5">
        <f t="shared" si="5"/>
        <v>0</v>
      </c>
      <c r="J25" s="6">
        <f t="shared" si="6"/>
        <v>0</v>
      </c>
      <c r="K25" s="7">
        <f t="shared" si="7"/>
        <v>0</v>
      </c>
      <c r="L25" s="8"/>
      <c r="M25" s="2">
        <f t="shared" si="8"/>
        <v>0</v>
      </c>
      <c r="N25" s="44"/>
      <c r="O25" s="44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5">
      <c r="A26" s="1"/>
      <c r="B26" s="2" t="s">
        <v>49</v>
      </c>
      <c r="C26" s="3">
        <v>2</v>
      </c>
      <c r="D26" s="4"/>
      <c r="E26" s="4">
        <f t="shared" si="1"/>
        <v>24</v>
      </c>
      <c r="F26" s="5">
        <f t="shared" si="2"/>
        <v>0</v>
      </c>
      <c r="G26" s="5">
        <f t="shared" si="3"/>
        <v>0</v>
      </c>
      <c r="H26" s="5">
        <f t="shared" si="4"/>
        <v>0</v>
      </c>
      <c r="I26" s="5">
        <f t="shared" si="5"/>
        <v>0</v>
      </c>
      <c r="J26" s="6">
        <f t="shared" si="6"/>
        <v>0</v>
      </c>
      <c r="K26" s="7">
        <f t="shared" si="7"/>
        <v>0</v>
      </c>
      <c r="L26" s="8"/>
      <c r="M26" s="2">
        <f t="shared" si="8"/>
        <v>0</v>
      </c>
      <c r="N26" s="44"/>
      <c r="O26" s="44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5">
      <c r="A27" s="47"/>
      <c r="B27" s="58" t="s">
        <v>50</v>
      </c>
      <c r="C27" s="59"/>
      <c r="D27" s="60">
        <f>SUM(D4:D26)</f>
        <v>2</v>
      </c>
      <c r="E27" s="61"/>
      <c r="F27" s="62">
        <f>SUM(F4:F26)/2</f>
        <v>14</v>
      </c>
      <c r="G27" s="62">
        <f>SUM(G4:G26)/2</f>
        <v>4</v>
      </c>
      <c r="H27" s="62">
        <f>SUM(H4:H26)/2</f>
        <v>6</v>
      </c>
      <c r="I27" s="62">
        <f>SUM(I4:I26)/2</f>
        <v>4</v>
      </c>
      <c r="J27" s="63">
        <f>AVERAGE(J4:J26)</f>
        <v>0.68181818181818177</v>
      </c>
      <c r="K27" s="64"/>
      <c r="L27" s="60"/>
      <c r="M27" s="62">
        <f>SUM(M4:M26)/2500</f>
        <v>14</v>
      </c>
      <c r="N27" s="62">
        <f t="shared" ref="N27:AV27" si="9">COUNTIF(N4:N26,"&gt;100")/2</f>
        <v>8</v>
      </c>
      <c r="O27" s="62">
        <f t="shared" si="9"/>
        <v>6</v>
      </c>
      <c r="P27" s="62">
        <f t="shared" si="9"/>
        <v>0</v>
      </c>
      <c r="Q27" s="62">
        <f t="shared" si="9"/>
        <v>0</v>
      </c>
      <c r="R27" s="62">
        <f t="shared" si="9"/>
        <v>0</v>
      </c>
      <c r="S27" s="62">
        <f t="shared" si="9"/>
        <v>0</v>
      </c>
      <c r="T27" s="62">
        <f t="shared" si="9"/>
        <v>0</v>
      </c>
      <c r="U27" s="62">
        <f t="shared" si="9"/>
        <v>0</v>
      </c>
      <c r="V27" s="62">
        <f t="shared" si="9"/>
        <v>0</v>
      </c>
      <c r="W27" s="62">
        <f t="shared" si="9"/>
        <v>0</v>
      </c>
      <c r="X27" s="62">
        <f t="shared" si="9"/>
        <v>0</v>
      </c>
      <c r="Y27" s="62">
        <f t="shared" si="9"/>
        <v>0</v>
      </c>
      <c r="Z27" s="62">
        <f t="shared" si="9"/>
        <v>0</v>
      </c>
      <c r="AA27" s="62">
        <f t="shared" si="9"/>
        <v>0</v>
      </c>
      <c r="AB27" s="62">
        <f t="shared" si="9"/>
        <v>0</v>
      </c>
      <c r="AC27" s="62">
        <f t="shared" si="9"/>
        <v>0</v>
      </c>
      <c r="AD27" s="62">
        <f t="shared" si="9"/>
        <v>0</v>
      </c>
      <c r="AE27" s="62">
        <f t="shared" si="9"/>
        <v>0</v>
      </c>
      <c r="AF27" s="62">
        <f t="shared" si="9"/>
        <v>0</v>
      </c>
      <c r="AG27" s="62">
        <f t="shared" si="9"/>
        <v>0</v>
      </c>
      <c r="AH27" s="62">
        <f t="shared" si="9"/>
        <v>0</v>
      </c>
      <c r="AI27" s="62">
        <f t="shared" si="9"/>
        <v>0</v>
      </c>
      <c r="AJ27" s="62">
        <f t="shared" si="9"/>
        <v>0</v>
      </c>
      <c r="AK27" s="62">
        <f t="shared" si="9"/>
        <v>0</v>
      </c>
      <c r="AL27" s="62">
        <f t="shared" si="9"/>
        <v>0</v>
      </c>
      <c r="AM27" s="62">
        <f t="shared" si="9"/>
        <v>0</v>
      </c>
      <c r="AN27" s="62">
        <f t="shared" si="9"/>
        <v>0</v>
      </c>
      <c r="AO27" s="62">
        <f t="shared" si="9"/>
        <v>0</v>
      </c>
      <c r="AP27" s="62">
        <f t="shared" si="9"/>
        <v>0</v>
      </c>
      <c r="AQ27" s="62">
        <f t="shared" si="9"/>
        <v>0</v>
      </c>
      <c r="AR27" s="62">
        <f t="shared" si="9"/>
        <v>0</v>
      </c>
      <c r="AS27" s="62">
        <f t="shared" si="9"/>
        <v>0</v>
      </c>
      <c r="AT27" s="62">
        <f t="shared" si="9"/>
        <v>0</v>
      </c>
      <c r="AU27" s="62">
        <f t="shared" si="9"/>
        <v>0</v>
      </c>
      <c r="AV27" s="62">
        <f t="shared" si="9"/>
        <v>0</v>
      </c>
    </row>
    <row r="28" spans="1:48" x14ac:dyDescent="0.25">
      <c r="A28" s="65"/>
      <c r="B28" s="10"/>
      <c r="C28" s="11"/>
      <c r="D28" s="12"/>
      <c r="E28" s="12"/>
      <c r="F28" s="13"/>
      <c r="G28" s="14">
        <f>G27/F27</f>
        <v>0.2857142857142857</v>
      </c>
      <c r="H28" s="14">
        <f>H27/F27</f>
        <v>0.42857142857142855</v>
      </c>
      <c r="I28" s="14">
        <f>I27/F27</f>
        <v>0.2857142857142857</v>
      </c>
      <c r="J28" s="66"/>
      <c r="K28" s="15"/>
      <c r="L28" s="12"/>
      <c r="M28" s="13"/>
      <c r="N28" s="16">
        <f t="shared" ref="N28:AV28" si="10">SUM(N4:N23)</f>
        <v>20000</v>
      </c>
      <c r="O28" s="16">
        <f t="shared" si="10"/>
        <v>15000</v>
      </c>
      <c r="P28" s="16">
        <f t="shared" si="10"/>
        <v>0</v>
      </c>
      <c r="Q28" s="16">
        <f t="shared" si="10"/>
        <v>0</v>
      </c>
      <c r="R28" s="16">
        <f t="shared" si="10"/>
        <v>0</v>
      </c>
      <c r="S28" s="16">
        <f t="shared" si="10"/>
        <v>0</v>
      </c>
      <c r="T28" s="16">
        <f t="shared" si="10"/>
        <v>0</v>
      </c>
      <c r="U28" s="16">
        <f t="shared" si="10"/>
        <v>0</v>
      </c>
      <c r="V28" s="16">
        <f t="shared" si="10"/>
        <v>0</v>
      </c>
      <c r="W28" s="16">
        <f t="shared" si="10"/>
        <v>0</v>
      </c>
      <c r="X28" s="16">
        <f t="shared" si="10"/>
        <v>0</v>
      </c>
      <c r="Y28" s="16">
        <f t="shared" si="10"/>
        <v>0</v>
      </c>
      <c r="Z28" s="16">
        <f t="shared" si="10"/>
        <v>0</v>
      </c>
      <c r="AA28" s="16">
        <f t="shared" si="10"/>
        <v>0</v>
      </c>
      <c r="AB28" s="16">
        <f t="shared" si="10"/>
        <v>0</v>
      </c>
      <c r="AC28" s="16">
        <f t="shared" si="10"/>
        <v>0</v>
      </c>
      <c r="AD28" s="16">
        <f t="shared" si="10"/>
        <v>0</v>
      </c>
      <c r="AE28" s="16">
        <f t="shared" si="10"/>
        <v>0</v>
      </c>
      <c r="AF28" s="16">
        <f t="shared" si="10"/>
        <v>0</v>
      </c>
      <c r="AG28" s="16">
        <f t="shared" si="10"/>
        <v>0</v>
      </c>
      <c r="AH28" s="16">
        <f t="shared" si="10"/>
        <v>0</v>
      </c>
      <c r="AI28" s="16">
        <f t="shared" si="10"/>
        <v>0</v>
      </c>
      <c r="AJ28" s="16">
        <f t="shared" si="10"/>
        <v>0</v>
      </c>
      <c r="AK28" s="16">
        <f t="shared" si="10"/>
        <v>0</v>
      </c>
      <c r="AL28" s="16">
        <f t="shared" si="10"/>
        <v>0</v>
      </c>
      <c r="AM28" s="16">
        <f t="shared" si="10"/>
        <v>0</v>
      </c>
      <c r="AN28" s="16">
        <f t="shared" si="10"/>
        <v>0</v>
      </c>
      <c r="AO28" s="16">
        <f t="shared" si="10"/>
        <v>0</v>
      </c>
      <c r="AP28" s="16">
        <f t="shared" si="10"/>
        <v>0</v>
      </c>
      <c r="AQ28" s="16">
        <f t="shared" si="10"/>
        <v>0</v>
      </c>
      <c r="AR28" s="16">
        <f t="shared" si="10"/>
        <v>0</v>
      </c>
      <c r="AS28" s="16">
        <f t="shared" si="10"/>
        <v>0</v>
      </c>
      <c r="AT28" s="16">
        <f t="shared" si="10"/>
        <v>0</v>
      </c>
      <c r="AU28" s="16">
        <f t="shared" si="10"/>
        <v>0</v>
      </c>
      <c r="AV28" s="16">
        <f t="shared" si="10"/>
        <v>0</v>
      </c>
    </row>
    <row r="29" spans="1:48" x14ac:dyDescent="0.25">
      <c r="A29" s="67" t="s">
        <v>1</v>
      </c>
      <c r="B29" s="68" t="s">
        <v>51</v>
      </c>
      <c r="C29" s="69" t="s">
        <v>52</v>
      </c>
      <c r="D29" s="69" t="s">
        <v>53</v>
      </c>
      <c r="E29" s="69" t="s">
        <v>54</v>
      </c>
      <c r="F29" s="70" t="s">
        <v>11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</row>
    <row r="30" spans="1:48" x14ac:dyDescent="0.25">
      <c r="A30" s="65" t="s">
        <v>55</v>
      </c>
      <c r="B30" s="21" t="s">
        <v>56</v>
      </c>
      <c r="C30" s="20" t="s">
        <v>57</v>
      </c>
      <c r="D30" s="17">
        <v>450</v>
      </c>
      <c r="E30" s="71">
        <v>2050</v>
      </c>
      <c r="F30" s="71">
        <f>D30+E30</f>
        <v>2500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</row>
    <row r="31" spans="1:48" x14ac:dyDescent="0.25">
      <c r="A31" s="65" t="s">
        <v>58</v>
      </c>
      <c r="B31" s="21" t="s">
        <v>59</v>
      </c>
      <c r="C31" s="20" t="s">
        <v>60</v>
      </c>
      <c r="D31" s="17">
        <v>1300</v>
      </c>
      <c r="E31" s="71">
        <v>1200</v>
      </c>
      <c r="F31" s="71">
        <f>D31+E31</f>
        <v>2500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</row>
    <row r="32" spans="1:48" x14ac:dyDescent="0.25">
      <c r="A32" s="65" t="s">
        <v>61</v>
      </c>
      <c r="B32" s="21" t="s">
        <v>62</v>
      </c>
      <c r="C32" s="20" t="s">
        <v>63</v>
      </c>
      <c r="D32" s="17">
        <v>1950</v>
      </c>
      <c r="E32" s="71">
        <v>550</v>
      </c>
      <c r="F32" s="71">
        <f t="shared" ref="F32:F35" si="11">D32+E32</f>
        <v>2500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</row>
    <row r="33" spans="1:48" x14ac:dyDescent="0.25">
      <c r="A33" s="65" t="s">
        <v>61</v>
      </c>
      <c r="B33" s="21" t="s">
        <v>64</v>
      </c>
      <c r="C33" s="20" t="s">
        <v>60</v>
      </c>
      <c r="D33" s="17">
        <v>1200</v>
      </c>
      <c r="E33" s="71">
        <v>1300</v>
      </c>
      <c r="F33" s="71">
        <f t="shared" si="11"/>
        <v>2500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</row>
    <row r="34" spans="1:48" x14ac:dyDescent="0.25">
      <c r="A34" s="65" t="s">
        <v>65</v>
      </c>
      <c r="B34" s="21" t="s">
        <v>66</v>
      </c>
      <c r="C34" s="20" t="s">
        <v>57</v>
      </c>
      <c r="D34" s="17">
        <v>500</v>
      </c>
      <c r="E34" s="71">
        <v>2000</v>
      </c>
      <c r="F34" s="71">
        <f t="shared" si="11"/>
        <v>2500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</row>
    <row r="35" spans="1:48" x14ac:dyDescent="0.25">
      <c r="A35" s="65" t="s">
        <v>65</v>
      </c>
      <c r="B35" s="21" t="s">
        <v>67</v>
      </c>
      <c r="C35" s="20" t="s">
        <v>63</v>
      </c>
      <c r="D35" s="17">
        <v>2000</v>
      </c>
      <c r="E35" s="71">
        <v>500</v>
      </c>
      <c r="F35" s="71">
        <f t="shared" si="11"/>
        <v>2500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</row>
    <row r="36" spans="1:48" x14ac:dyDescent="0.25">
      <c r="A36" s="67" t="s">
        <v>1</v>
      </c>
      <c r="B36" s="68" t="s">
        <v>68</v>
      </c>
      <c r="C36" s="69" t="s">
        <v>52</v>
      </c>
      <c r="D36" s="72" t="s">
        <v>53</v>
      </c>
      <c r="E36" s="72" t="s">
        <v>54</v>
      </c>
      <c r="F36" s="73" t="s">
        <v>11</v>
      </c>
      <c r="G36" s="18"/>
      <c r="H36" s="18"/>
      <c r="I36" s="18"/>
      <c r="J36" s="18"/>
      <c r="K36" s="18"/>
      <c r="L36" s="18"/>
      <c r="M36" s="19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</row>
    <row r="37" spans="1:48" x14ac:dyDescent="0.25">
      <c r="A37" s="65" t="s">
        <v>69</v>
      </c>
      <c r="B37" s="21" t="s">
        <v>70</v>
      </c>
      <c r="C37" s="20" t="s">
        <v>57</v>
      </c>
      <c r="D37" s="17">
        <v>550</v>
      </c>
      <c r="E37" s="71">
        <v>1950</v>
      </c>
      <c r="F37" s="71">
        <f>D37+E37</f>
        <v>2500</v>
      </c>
      <c r="G37" s="21"/>
      <c r="H37" s="21"/>
      <c r="I37" s="21"/>
      <c r="J37" s="22"/>
      <c r="K37" s="21"/>
      <c r="L37" s="21"/>
      <c r="M37" s="7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</row>
    <row r="38" spans="1:48" x14ac:dyDescent="0.25">
      <c r="A38" s="65" t="s">
        <v>69</v>
      </c>
      <c r="B38" s="21" t="s">
        <v>71</v>
      </c>
      <c r="C38" s="20" t="s">
        <v>60</v>
      </c>
      <c r="D38" s="17">
        <v>1300</v>
      </c>
      <c r="E38" s="71">
        <v>1200</v>
      </c>
      <c r="F38" s="71">
        <f>D38+E38</f>
        <v>2500</v>
      </c>
      <c r="G38" s="21"/>
      <c r="H38" s="21"/>
      <c r="I38" s="21"/>
      <c r="J38" s="22"/>
      <c r="K38" s="21"/>
      <c r="L38" s="21"/>
      <c r="M38" s="7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</row>
    <row r="39" spans="1:48" x14ac:dyDescent="0.25">
      <c r="A39" s="65" t="s">
        <v>69</v>
      </c>
      <c r="B39" s="21" t="s">
        <v>72</v>
      </c>
      <c r="C39" s="20" t="s">
        <v>60</v>
      </c>
      <c r="D39" s="17">
        <v>1300</v>
      </c>
      <c r="E39" s="71">
        <v>1200</v>
      </c>
      <c r="F39" s="71">
        <f t="shared" ref="F39:F44" si="12">D39+E39</f>
        <v>2500</v>
      </c>
      <c r="G39" s="21"/>
      <c r="H39" s="21"/>
      <c r="I39" s="21"/>
      <c r="J39" s="22"/>
      <c r="K39" s="21"/>
      <c r="L39" s="21"/>
      <c r="M39" s="7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</row>
    <row r="40" spans="1:48" x14ac:dyDescent="0.25">
      <c r="A40" s="65" t="s">
        <v>58</v>
      </c>
      <c r="B40" s="21" t="s">
        <v>73</v>
      </c>
      <c r="C40" s="20" t="s">
        <v>57</v>
      </c>
      <c r="D40" s="17">
        <v>550</v>
      </c>
      <c r="E40" s="71">
        <v>1950</v>
      </c>
      <c r="F40" s="71">
        <f t="shared" si="12"/>
        <v>2500</v>
      </c>
      <c r="G40" s="21"/>
      <c r="H40" s="21"/>
      <c r="I40" s="21"/>
      <c r="J40" s="22"/>
      <c r="K40" s="21"/>
      <c r="L40" s="21"/>
      <c r="M40" s="7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</row>
    <row r="41" spans="1:48" x14ac:dyDescent="0.25">
      <c r="A41" s="65" t="s">
        <v>74</v>
      </c>
      <c r="B41" s="21" t="s">
        <v>75</v>
      </c>
      <c r="C41" s="20" t="s">
        <v>60</v>
      </c>
      <c r="D41" s="17">
        <v>1300</v>
      </c>
      <c r="E41" s="71">
        <v>1200</v>
      </c>
      <c r="F41" s="71">
        <f t="shared" si="12"/>
        <v>2500</v>
      </c>
      <c r="G41" s="21"/>
      <c r="H41" s="21"/>
      <c r="I41" s="21"/>
      <c r="J41" s="22"/>
      <c r="K41" s="21"/>
      <c r="L41" s="21"/>
      <c r="M41" s="7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</row>
    <row r="42" spans="1:48" x14ac:dyDescent="0.25">
      <c r="A42" s="65" t="s">
        <v>74</v>
      </c>
      <c r="B42" s="21" t="s">
        <v>76</v>
      </c>
      <c r="C42" s="20" t="s">
        <v>60</v>
      </c>
      <c r="D42" s="17">
        <v>1300</v>
      </c>
      <c r="E42" s="71">
        <v>1200</v>
      </c>
      <c r="F42" s="71">
        <f t="shared" si="12"/>
        <v>2500</v>
      </c>
      <c r="G42" s="21"/>
      <c r="H42" s="21"/>
      <c r="I42" s="21"/>
      <c r="J42" s="22"/>
      <c r="K42" s="21"/>
      <c r="L42" s="21"/>
      <c r="M42" s="7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</row>
    <row r="43" spans="1:48" x14ac:dyDescent="0.25">
      <c r="A43" s="65" t="s">
        <v>65</v>
      </c>
      <c r="B43" s="21" t="s">
        <v>77</v>
      </c>
      <c r="C43" s="20" t="s">
        <v>63</v>
      </c>
      <c r="D43" s="17">
        <v>2000</v>
      </c>
      <c r="E43" s="71">
        <v>500</v>
      </c>
      <c r="F43" s="71">
        <f t="shared" si="12"/>
        <v>2500</v>
      </c>
      <c r="G43" s="21"/>
      <c r="H43" s="21"/>
      <c r="I43" s="21"/>
      <c r="J43" s="22"/>
      <c r="K43" s="21"/>
      <c r="L43" s="21"/>
      <c r="M43" s="7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</row>
    <row r="44" spans="1:48" x14ac:dyDescent="0.25">
      <c r="A44" s="65" t="s">
        <v>78</v>
      </c>
      <c r="B44" s="21" t="s">
        <v>79</v>
      </c>
      <c r="C44" s="20" t="s">
        <v>57</v>
      </c>
      <c r="D44" s="17">
        <v>600</v>
      </c>
      <c r="E44" s="71">
        <v>1900</v>
      </c>
      <c r="F44" s="71">
        <f t="shared" si="12"/>
        <v>2500</v>
      </c>
      <c r="G44" s="21"/>
      <c r="H44" s="21"/>
      <c r="I44" s="21"/>
      <c r="J44" s="22"/>
      <c r="K44" s="21"/>
      <c r="L44" s="21"/>
      <c r="M44" s="7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7260E-C6B3-4C8F-BC26-2E7F7F7D1B77}">
  <dimension ref="A1:AB27"/>
  <sheetViews>
    <sheetView workbookViewId="0">
      <selection activeCell="C20" sqref="C20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4" width="3.7109375" customWidth="1"/>
    <col min="25" max="27" width="3.85546875" bestFit="1" customWidth="1"/>
    <col min="28" max="28" width="5.140625" bestFit="1" customWidth="1"/>
  </cols>
  <sheetData>
    <row r="1" spans="1:28" ht="16.5" thickBot="1" x14ac:dyDescent="0.3">
      <c r="A1" s="74" t="s">
        <v>80</v>
      </c>
      <c r="B1" s="75"/>
      <c r="C1" s="76"/>
      <c r="D1" s="77">
        <v>1</v>
      </c>
      <c r="E1" s="77">
        <v>2</v>
      </c>
      <c r="F1" s="77">
        <v>3</v>
      </c>
      <c r="G1" s="77">
        <v>4</v>
      </c>
      <c r="H1" s="77">
        <v>5</v>
      </c>
      <c r="I1" s="77">
        <v>6</v>
      </c>
      <c r="J1" s="77">
        <v>7</v>
      </c>
      <c r="K1" s="77">
        <v>8</v>
      </c>
      <c r="L1" s="77">
        <v>9</v>
      </c>
      <c r="M1" s="77">
        <v>10</v>
      </c>
      <c r="N1" s="77">
        <v>11</v>
      </c>
      <c r="O1" s="77">
        <v>12</v>
      </c>
      <c r="P1" s="77">
        <v>13</v>
      </c>
      <c r="Q1" s="77">
        <v>14</v>
      </c>
      <c r="R1" s="77">
        <v>15</v>
      </c>
      <c r="S1" s="77">
        <v>16</v>
      </c>
      <c r="T1" s="77">
        <v>17</v>
      </c>
      <c r="U1" s="77">
        <v>18</v>
      </c>
      <c r="V1" s="77">
        <v>19</v>
      </c>
      <c r="W1" s="77">
        <v>20</v>
      </c>
      <c r="X1" s="77">
        <v>21</v>
      </c>
      <c r="Y1" s="77">
        <v>22</v>
      </c>
      <c r="Z1" s="77">
        <v>23</v>
      </c>
      <c r="AA1" s="77">
        <v>24</v>
      </c>
      <c r="AB1" s="77" t="s">
        <v>81</v>
      </c>
    </row>
    <row r="2" spans="1:28" ht="16.5" thickBot="1" x14ac:dyDescent="0.3">
      <c r="A2" s="78" t="s">
        <v>82</v>
      </c>
      <c r="B2" s="78" t="s">
        <v>83</v>
      </c>
      <c r="C2" s="79">
        <v>1</v>
      </c>
      <c r="D2" s="80"/>
      <c r="E2" s="81"/>
      <c r="F2" s="82"/>
      <c r="G2" s="82"/>
      <c r="H2" s="82"/>
      <c r="I2" s="82"/>
      <c r="J2" s="81"/>
      <c r="K2" s="82"/>
      <c r="L2" s="82"/>
      <c r="M2" s="82"/>
      <c r="N2" s="81">
        <v>1</v>
      </c>
      <c r="O2" s="81"/>
      <c r="P2" s="82"/>
      <c r="Q2" s="82"/>
      <c r="R2" s="82"/>
      <c r="S2" s="82"/>
      <c r="T2" s="82"/>
      <c r="U2" s="81"/>
      <c r="V2" s="81"/>
      <c r="W2" s="81"/>
      <c r="X2" s="82"/>
      <c r="Y2" s="82">
        <v>1</v>
      </c>
      <c r="Z2" s="82"/>
      <c r="AA2" s="83"/>
      <c r="AB2" s="84">
        <v>2</v>
      </c>
    </row>
    <row r="3" spans="1:28" ht="16.5" thickBot="1" x14ac:dyDescent="0.3">
      <c r="A3" s="78" t="s">
        <v>84</v>
      </c>
      <c r="B3" s="78" t="s">
        <v>85</v>
      </c>
      <c r="C3" s="79">
        <v>2</v>
      </c>
      <c r="D3" s="85" t="s">
        <v>123</v>
      </c>
      <c r="E3" s="80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>
        <v>1</v>
      </c>
      <c r="R3" s="81"/>
      <c r="S3" s="81"/>
      <c r="T3" s="81"/>
      <c r="U3" s="81"/>
      <c r="V3" s="81"/>
      <c r="W3" s="81"/>
      <c r="X3" s="81">
        <v>1</v>
      </c>
      <c r="Y3" s="81"/>
      <c r="Z3" s="81"/>
      <c r="AA3" s="81"/>
      <c r="AB3" s="86">
        <v>2</v>
      </c>
    </row>
    <row r="4" spans="1:28" ht="16.5" thickBot="1" x14ac:dyDescent="0.3">
      <c r="A4" s="78" t="s">
        <v>86</v>
      </c>
      <c r="B4" s="78" t="s">
        <v>87</v>
      </c>
      <c r="C4" s="79">
        <v>3</v>
      </c>
      <c r="D4" s="87" t="s">
        <v>123</v>
      </c>
      <c r="E4" s="85" t="s">
        <v>123</v>
      </c>
      <c r="F4" s="80"/>
      <c r="G4" s="81"/>
      <c r="H4" s="81"/>
      <c r="I4" s="82"/>
      <c r="J4" s="81"/>
      <c r="K4" s="82"/>
      <c r="L4" s="82"/>
      <c r="M4" s="81"/>
      <c r="N4" s="82"/>
      <c r="O4" s="82"/>
      <c r="P4" s="82"/>
      <c r="Q4" s="82">
        <v>1</v>
      </c>
      <c r="R4" s="82"/>
      <c r="S4" s="82"/>
      <c r="T4" s="82"/>
      <c r="U4" s="82"/>
      <c r="V4" s="82"/>
      <c r="W4" s="81"/>
      <c r="X4" s="81">
        <v>1</v>
      </c>
      <c r="Y4" s="82"/>
      <c r="Z4" s="82"/>
      <c r="AA4" s="83"/>
      <c r="AB4" s="84">
        <v>2</v>
      </c>
    </row>
    <row r="5" spans="1:28" ht="16.5" thickBot="1" x14ac:dyDescent="0.3">
      <c r="A5" s="78" t="s">
        <v>88</v>
      </c>
      <c r="B5" s="78" t="s">
        <v>89</v>
      </c>
      <c r="C5" s="79">
        <v>4</v>
      </c>
      <c r="D5" s="87" t="s">
        <v>123</v>
      </c>
      <c r="E5" s="85" t="s">
        <v>123</v>
      </c>
      <c r="F5" s="85" t="s">
        <v>123</v>
      </c>
      <c r="G5" s="80"/>
      <c r="H5" s="81"/>
      <c r="I5" s="82"/>
      <c r="J5" s="81"/>
      <c r="K5" s="82"/>
      <c r="L5" s="82"/>
      <c r="M5" s="81">
        <v>1</v>
      </c>
      <c r="N5" s="81"/>
      <c r="O5" s="82"/>
      <c r="P5" s="82"/>
      <c r="Q5" s="81"/>
      <c r="R5" s="82"/>
      <c r="S5" s="82"/>
      <c r="T5" s="81"/>
      <c r="U5" s="82"/>
      <c r="V5" s="81"/>
      <c r="W5" s="81"/>
      <c r="X5" s="81"/>
      <c r="Y5" s="82"/>
      <c r="Z5" s="82"/>
      <c r="AA5" s="83"/>
      <c r="AB5" s="84">
        <v>1</v>
      </c>
    </row>
    <row r="6" spans="1:28" ht="16.5" thickBot="1" x14ac:dyDescent="0.3">
      <c r="A6" s="78" t="s">
        <v>90</v>
      </c>
      <c r="B6" s="78" t="s">
        <v>91</v>
      </c>
      <c r="C6" s="79">
        <v>5</v>
      </c>
      <c r="D6" s="87" t="s">
        <v>123</v>
      </c>
      <c r="E6" s="85" t="s">
        <v>123</v>
      </c>
      <c r="F6" s="85" t="s">
        <v>123</v>
      </c>
      <c r="G6" s="85" t="s">
        <v>123</v>
      </c>
      <c r="H6" s="80"/>
      <c r="I6" s="82"/>
      <c r="J6" s="81"/>
      <c r="K6" s="82"/>
      <c r="L6" s="82"/>
      <c r="M6" s="81"/>
      <c r="N6" s="82"/>
      <c r="O6" s="82"/>
      <c r="P6" s="82"/>
      <c r="Q6" s="82"/>
      <c r="R6" s="82"/>
      <c r="S6" s="82"/>
      <c r="T6" s="81"/>
      <c r="U6" s="82"/>
      <c r="V6" s="81"/>
      <c r="W6" s="81"/>
      <c r="X6" s="82"/>
      <c r="Y6" s="81"/>
      <c r="Z6" s="82"/>
      <c r="AA6" s="83"/>
      <c r="AB6" s="84">
        <v>0</v>
      </c>
    </row>
    <row r="7" spans="1:28" ht="16.5" thickBot="1" x14ac:dyDescent="0.3">
      <c r="A7" s="78" t="s">
        <v>92</v>
      </c>
      <c r="B7" s="78" t="s">
        <v>93</v>
      </c>
      <c r="C7" s="79">
        <v>6</v>
      </c>
      <c r="D7" s="87" t="s">
        <v>123</v>
      </c>
      <c r="E7" s="85" t="s">
        <v>123</v>
      </c>
      <c r="F7" s="87" t="s">
        <v>123</v>
      </c>
      <c r="G7" s="87" t="s">
        <v>123</v>
      </c>
      <c r="H7" s="87" t="s">
        <v>123</v>
      </c>
      <c r="I7" s="80"/>
      <c r="J7" s="81"/>
      <c r="K7" s="82"/>
      <c r="L7" s="82"/>
      <c r="M7" s="82"/>
      <c r="N7" s="82"/>
      <c r="O7" s="82"/>
      <c r="P7" s="82"/>
      <c r="Q7" s="82"/>
      <c r="R7" s="82"/>
      <c r="S7" s="81"/>
      <c r="T7" s="82"/>
      <c r="U7" s="81"/>
      <c r="V7" s="82"/>
      <c r="W7" s="81"/>
      <c r="X7" s="81"/>
      <c r="Y7" s="82"/>
      <c r="Z7" s="82"/>
      <c r="AA7" s="83"/>
      <c r="AB7" s="84">
        <v>0</v>
      </c>
    </row>
    <row r="8" spans="1:28" ht="16.5" thickBot="1" x14ac:dyDescent="0.3">
      <c r="A8" s="78" t="s">
        <v>90</v>
      </c>
      <c r="B8" s="78" t="s">
        <v>94</v>
      </c>
      <c r="C8" s="79">
        <v>7</v>
      </c>
      <c r="D8" s="85" t="s">
        <v>123</v>
      </c>
      <c r="E8" s="85" t="s">
        <v>123</v>
      </c>
      <c r="F8" s="85" t="s">
        <v>123</v>
      </c>
      <c r="G8" s="85" t="s">
        <v>123</v>
      </c>
      <c r="H8" s="85" t="s">
        <v>123</v>
      </c>
      <c r="I8" s="85" t="s">
        <v>123</v>
      </c>
      <c r="J8" s="80"/>
      <c r="K8" s="81"/>
      <c r="L8" s="81"/>
      <c r="M8" s="81"/>
      <c r="N8" s="81"/>
      <c r="O8" s="81">
        <v>1</v>
      </c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8"/>
      <c r="AB8" s="86">
        <v>1</v>
      </c>
    </row>
    <row r="9" spans="1:28" ht="16.5" thickBot="1" x14ac:dyDescent="0.3">
      <c r="A9" s="78" t="s">
        <v>95</v>
      </c>
      <c r="B9" s="78" t="s">
        <v>94</v>
      </c>
      <c r="C9" s="79">
        <v>8</v>
      </c>
      <c r="D9" s="87" t="s">
        <v>123</v>
      </c>
      <c r="E9" s="85" t="s">
        <v>123</v>
      </c>
      <c r="F9" s="87" t="s">
        <v>123</v>
      </c>
      <c r="G9" s="87" t="s">
        <v>123</v>
      </c>
      <c r="H9" s="87" t="s">
        <v>123</v>
      </c>
      <c r="I9" s="87" t="s">
        <v>123</v>
      </c>
      <c r="J9" s="85" t="s">
        <v>123</v>
      </c>
      <c r="K9" s="80"/>
      <c r="L9" s="81"/>
      <c r="M9" s="82"/>
      <c r="N9" s="82"/>
      <c r="O9" s="82"/>
      <c r="P9" s="81"/>
      <c r="Q9" s="82"/>
      <c r="R9" s="82"/>
      <c r="S9" s="81"/>
      <c r="T9" s="82"/>
      <c r="U9" s="81"/>
      <c r="V9" s="81"/>
      <c r="W9" s="81"/>
      <c r="X9" s="82"/>
      <c r="Y9" s="82"/>
      <c r="Z9" s="82"/>
      <c r="AA9" s="83"/>
      <c r="AB9" s="84">
        <v>0</v>
      </c>
    </row>
    <row r="10" spans="1:28" ht="16.5" thickBot="1" x14ac:dyDescent="0.3">
      <c r="A10" s="78" t="s">
        <v>96</v>
      </c>
      <c r="B10" s="78" t="s">
        <v>97</v>
      </c>
      <c r="C10" s="79">
        <v>9</v>
      </c>
      <c r="D10" s="87" t="s">
        <v>123</v>
      </c>
      <c r="E10" s="85" t="s">
        <v>123</v>
      </c>
      <c r="F10" s="87" t="s">
        <v>123</v>
      </c>
      <c r="G10" s="87" t="s">
        <v>123</v>
      </c>
      <c r="H10" s="87" t="s">
        <v>123</v>
      </c>
      <c r="I10" s="87" t="s">
        <v>123</v>
      </c>
      <c r="J10" s="85" t="s">
        <v>123</v>
      </c>
      <c r="K10" s="85" t="s">
        <v>123</v>
      </c>
      <c r="L10" s="80"/>
      <c r="M10" s="82"/>
      <c r="N10" s="82"/>
      <c r="O10" s="81"/>
      <c r="P10" s="81">
        <v>1</v>
      </c>
      <c r="Q10" s="81"/>
      <c r="R10" s="82"/>
      <c r="S10" s="81">
        <v>1</v>
      </c>
      <c r="T10" s="82"/>
      <c r="U10" s="81"/>
      <c r="V10" s="81"/>
      <c r="W10" s="81"/>
      <c r="X10" s="82"/>
      <c r="Y10" s="82"/>
      <c r="Z10" s="81"/>
      <c r="AA10" s="83"/>
      <c r="AB10" s="84">
        <v>2</v>
      </c>
    </row>
    <row r="11" spans="1:28" ht="16.5" thickBot="1" x14ac:dyDescent="0.3">
      <c r="A11" s="78" t="s">
        <v>98</v>
      </c>
      <c r="B11" s="78" t="s">
        <v>99</v>
      </c>
      <c r="C11" s="79">
        <v>10</v>
      </c>
      <c r="D11" s="87" t="s">
        <v>123</v>
      </c>
      <c r="E11" s="85" t="s">
        <v>123</v>
      </c>
      <c r="F11" s="85" t="s">
        <v>123</v>
      </c>
      <c r="G11" s="85">
        <v>1</v>
      </c>
      <c r="H11" s="85" t="s">
        <v>123</v>
      </c>
      <c r="I11" s="87" t="s">
        <v>123</v>
      </c>
      <c r="J11" s="85" t="s">
        <v>123</v>
      </c>
      <c r="K11" s="87" t="s">
        <v>123</v>
      </c>
      <c r="L11" s="87" t="s">
        <v>123</v>
      </c>
      <c r="M11" s="80"/>
      <c r="N11" s="81"/>
      <c r="O11" s="81"/>
      <c r="P11" s="82"/>
      <c r="Q11" s="82"/>
      <c r="R11" s="82"/>
      <c r="S11" s="82"/>
      <c r="T11" s="82">
        <v>1</v>
      </c>
      <c r="U11" s="82"/>
      <c r="V11" s="81"/>
      <c r="W11" s="81"/>
      <c r="X11" s="81"/>
      <c r="Y11" s="82"/>
      <c r="Z11" s="81"/>
      <c r="AA11" s="83"/>
      <c r="AB11" s="84">
        <v>2</v>
      </c>
    </row>
    <row r="12" spans="1:28" ht="16.5" thickBot="1" x14ac:dyDescent="0.3">
      <c r="A12" s="78" t="s">
        <v>100</v>
      </c>
      <c r="B12" s="78" t="s">
        <v>101</v>
      </c>
      <c r="C12" s="79">
        <v>11</v>
      </c>
      <c r="D12" s="85">
        <v>1</v>
      </c>
      <c r="E12" s="85" t="s">
        <v>123</v>
      </c>
      <c r="F12" s="87" t="s">
        <v>123</v>
      </c>
      <c r="G12" s="85" t="s">
        <v>123</v>
      </c>
      <c r="H12" s="87" t="s">
        <v>123</v>
      </c>
      <c r="I12" s="87" t="s">
        <v>123</v>
      </c>
      <c r="J12" s="85" t="s">
        <v>123</v>
      </c>
      <c r="K12" s="87" t="s">
        <v>123</v>
      </c>
      <c r="L12" s="87" t="s">
        <v>123</v>
      </c>
      <c r="M12" s="85" t="s">
        <v>123</v>
      </c>
      <c r="N12" s="80"/>
      <c r="O12" s="81"/>
      <c r="P12" s="82">
        <v>1</v>
      </c>
      <c r="Q12" s="82"/>
      <c r="R12" s="82"/>
      <c r="S12" s="82"/>
      <c r="T12" s="82"/>
      <c r="U12" s="82"/>
      <c r="V12" s="81"/>
      <c r="W12" s="81"/>
      <c r="X12" s="81"/>
      <c r="Y12" s="82"/>
      <c r="Z12" s="82"/>
      <c r="AA12" s="83"/>
      <c r="AB12" s="84">
        <v>2</v>
      </c>
    </row>
    <row r="13" spans="1:28" ht="16.5" thickBot="1" x14ac:dyDescent="0.3">
      <c r="A13" s="78" t="s">
        <v>102</v>
      </c>
      <c r="B13" s="78" t="s">
        <v>103</v>
      </c>
      <c r="C13" s="79">
        <v>12</v>
      </c>
      <c r="D13" s="85" t="s">
        <v>123</v>
      </c>
      <c r="E13" s="85" t="s">
        <v>123</v>
      </c>
      <c r="F13" s="87" t="s">
        <v>123</v>
      </c>
      <c r="G13" s="87" t="s">
        <v>123</v>
      </c>
      <c r="H13" s="87" t="s">
        <v>123</v>
      </c>
      <c r="I13" s="87" t="s">
        <v>123</v>
      </c>
      <c r="J13" s="85">
        <v>1</v>
      </c>
      <c r="K13" s="87" t="s">
        <v>123</v>
      </c>
      <c r="L13" s="85" t="s">
        <v>123</v>
      </c>
      <c r="M13" s="85" t="s">
        <v>123</v>
      </c>
      <c r="N13" s="85" t="s">
        <v>123</v>
      </c>
      <c r="O13" s="80"/>
      <c r="P13" s="82"/>
      <c r="Q13" s="81"/>
      <c r="R13" s="82">
        <v>1</v>
      </c>
      <c r="S13" s="81"/>
      <c r="T13" s="82"/>
      <c r="U13" s="81"/>
      <c r="V13" s="82"/>
      <c r="W13" s="81"/>
      <c r="X13" s="81"/>
      <c r="Y13" s="82"/>
      <c r="Z13" s="82"/>
      <c r="AA13" s="83"/>
      <c r="AB13" s="84">
        <v>2</v>
      </c>
    </row>
    <row r="14" spans="1:28" ht="16.5" thickBot="1" x14ac:dyDescent="0.3">
      <c r="A14" s="78" t="s">
        <v>104</v>
      </c>
      <c r="B14" s="78" t="s">
        <v>105</v>
      </c>
      <c r="C14" s="79">
        <v>13</v>
      </c>
      <c r="D14" s="87" t="s">
        <v>123</v>
      </c>
      <c r="E14" s="85" t="s">
        <v>123</v>
      </c>
      <c r="F14" s="87" t="s">
        <v>123</v>
      </c>
      <c r="G14" s="85" t="s">
        <v>123</v>
      </c>
      <c r="H14" s="87" t="s">
        <v>123</v>
      </c>
      <c r="I14" s="87" t="s">
        <v>123</v>
      </c>
      <c r="J14" s="85" t="s">
        <v>123</v>
      </c>
      <c r="K14" s="85" t="s">
        <v>123</v>
      </c>
      <c r="L14" s="85">
        <v>1</v>
      </c>
      <c r="M14" s="87" t="s">
        <v>123</v>
      </c>
      <c r="N14" s="87">
        <v>1</v>
      </c>
      <c r="O14" s="87" t="s">
        <v>123</v>
      </c>
      <c r="P14" s="80"/>
      <c r="Q14" s="82"/>
      <c r="R14" s="82"/>
      <c r="S14" s="81"/>
      <c r="T14" s="82"/>
      <c r="U14" s="81"/>
      <c r="V14" s="81"/>
      <c r="W14" s="81"/>
      <c r="X14" s="82"/>
      <c r="Y14" s="82"/>
      <c r="Z14" s="82"/>
      <c r="AA14" s="83"/>
      <c r="AB14" s="84">
        <v>2</v>
      </c>
    </row>
    <row r="15" spans="1:28" ht="16.5" thickBot="1" x14ac:dyDescent="0.3">
      <c r="A15" s="78" t="s">
        <v>106</v>
      </c>
      <c r="B15" s="78" t="s">
        <v>107</v>
      </c>
      <c r="C15" s="79">
        <v>14</v>
      </c>
      <c r="D15" s="87" t="s">
        <v>123</v>
      </c>
      <c r="E15" s="85">
        <v>1</v>
      </c>
      <c r="F15" s="87">
        <v>1</v>
      </c>
      <c r="G15" s="85" t="s">
        <v>123</v>
      </c>
      <c r="H15" s="87" t="s">
        <v>123</v>
      </c>
      <c r="I15" s="87" t="s">
        <v>123</v>
      </c>
      <c r="J15" s="85" t="s">
        <v>123</v>
      </c>
      <c r="K15" s="87" t="s">
        <v>123</v>
      </c>
      <c r="L15" s="85" t="s">
        <v>123</v>
      </c>
      <c r="M15" s="85" t="s">
        <v>123</v>
      </c>
      <c r="N15" s="85" t="s">
        <v>123</v>
      </c>
      <c r="O15" s="85" t="s">
        <v>123</v>
      </c>
      <c r="P15" s="85" t="s">
        <v>123</v>
      </c>
      <c r="Q15" s="80"/>
      <c r="R15" s="82"/>
      <c r="S15" s="81"/>
      <c r="T15" s="82"/>
      <c r="U15" s="82"/>
      <c r="V15" s="81"/>
      <c r="W15" s="81"/>
      <c r="X15" s="82"/>
      <c r="Y15" s="82"/>
      <c r="Z15" s="82"/>
      <c r="AA15" s="83"/>
      <c r="AB15" s="84">
        <v>2</v>
      </c>
    </row>
    <row r="16" spans="1:28" ht="16.5" thickBot="1" x14ac:dyDescent="0.3">
      <c r="A16" s="78" t="s">
        <v>108</v>
      </c>
      <c r="B16" s="78" t="s">
        <v>109</v>
      </c>
      <c r="C16" s="79">
        <v>15</v>
      </c>
      <c r="D16" s="87" t="s">
        <v>123</v>
      </c>
      <c r="E16" s="85" t="s">
        <v>123</v>
      </c>
      <c r="F16" s="87" t="s">
        <v>123</v>
      </c>
      <c r="G16" s="87" t="s">
        <v>123</v>
      </c>
      <c r="H16" s="87" t="s">
        <v>123</v>
      </c>
      <c r="I16" s="87" t="s">
        <v>123</v>
      </c>
      <c r="J16" s="85" t="s">
        <v>123</v>
      </c>
      <c r="K16" s="87" t="s">
        <v>123</v>
      </c>
      <c r="L16" s="87" t="s">
        <v>123</v>
      </c>
      <c r="M16" s="87" t="s">
        <v>123</v>
      </c>
      <c r="N16" s="87" t="s">
        <v>123</v>
      </c>
      <c r="O16" s="87">
        <v>1</v>
      </c>
      <c r="P16" s="87" t="s">
        <v>123</v>
      </c>
      <c r="Q16" s="87" t="s">
        <v>123</v>
      </c>
      <c r="R16" s="80"/>
      <c r="S16" s="82"/>
      <c r="T16" s="82"/>
      <c r="U16" s="82"/>
      <c r="V16" s="82">
        <v>1</v>
      </c>
      <c r="W16" s="81"/>
      <c r="X16" s="82"/>
      <c r="Y16" s="82"/>
      <c r="Z16" s="82"/>
      <c r="AA16" s="83"/>
      <c r="AB16" s="84">
        <v>2</v>
      </c>
    </row>
    <row r="17" spans="1:28" ht="16.5" thickBot="1" x14ac:dyDescent="0.3">
      <c r="A17" s="78" t="s">
        <v>110</v>
      </c>
      <c r="B17" s="78" t="s">
        <v>111</v>
      </c>
      <c r="C17" s="79">
        <v>16</v>
      </c>
      <c r="D17" s="87" t="s">
        <v>123</v>
      </c>
      <c r="E17" s="85" t="s">
        <v>123</v>
      </c>
      <c r="F17" s="87" t="s">
        <v>123</v>
      </c>
      <c r="G17" s="87" t="s">
        <v>123</v>
      </c>
      <c r="H17" s="87" t="s">
        <v>123</v>
      </c>
      <c r="I17" s="85" t="s">
        <v>123</v>
      </c>
      <c r="J17" s="85" t="s">
        <v>123</v>
      </c>
      <c r="K17" s="85" t="s">
        <v>123</v>
      </c>
      <c r="L17" s="85">
        <v>1</v>
      </c>
      <c r="M17" s="87" t="s">
        <v>123</v>
      </c>
      <c r="N17" s="87" t="s">
        <v>123</v>
      </c>
      <c r="O17" s="85" t="s">
        <v>123</v>
      </c>
      <c r="P17" s="85" t="s">
        <v>123</v>
      </c>
      <c r="Q17" s="85" t="s">
        <v>123</v>
      </c>
      <c r="R17" s="87" t="s">
        <v>123</v>
      </c>
      <c r="S17" s="80"/>
      <c r="T17" s="82"/>
      <c r="U17" s="81"/>
      <c r="V17" s="81"/>
      <c r="W17" s="81"/>
      <c r="X17" s="81"/>
      <c r="Y17" s="82"/>
      <c r="Z17" s="81"/>
      <c r="AA17" s="83"/>
      <c r="AB17" s="84">
        <v>1</v>
      </c>
    </row>
    <row r="18" spans="1:28" ht="16.5" thickBot="1" x14ac:dyDescent="0.3">
      <c r="A18" s="78" t="s">
        <v>112</v>
      </c>
      <c r="B18" s="78" t="s">
        <v>113</v>
      </c>
      <c r="C18" s="79">
        <v>17</v>
      </c>
      <c r="D18" s="87" t="s">
        <v>123</v>
      </c>
      <c r="E18" s="85" t="s">
        <v>123</v>
      </c>
      <c r="F18" s="87" t="s">
        <v>123</v>
      </c>
      <c r="G18" s="85" t="s">
        <v>123</v>
      </c>
      <c r="H18" s="85" t="s">
        <v>123</v>
      </c>
      <c r="I18" s="87" t="s">
        <v>123</v>
      </c>
      <c r="J18" s="85" t="s">
        <v>123</v>
      </c>
      <c r="K18" s="87" t="s">
        <v>123</v>
      </c>
      <c r="L18" s="87" t="s">
        <v>123</v>
      </c>
      <c r="M18" s="87">
        <v>1</v>
      </c>
      <c r="N18" s="85" t="s">
        <v>123</v>
      </c>
      <c r="O18" s="87" t="s">
        <v>123</v>
      </c>
      <c r="P18" s="87" t="s">
        <v>123</v>
      </c>
      <c r="Q18" s="87" t="s">
        <v>123</v>
      </c>
      <c r="R18" s="87" t="s">
        <v>123</v>
      </c>
      <c r="S18" s="87" t="s">
        <v>123</v>
      </c>
      <c r="T18" s="80"/>
      <c r="U18" s="81"/>
      <c r="V18" s="82"/>
      <c r="W18" s="81"/>
      <c r="X18" s="82"/>
      <c r="Y18" s="82"/>
      <c r="Z18" s="82"/>
      <c r="AA18" s="83"/>
      <c r="AB18" s="84">
        <v>1</v>
      </c>
    </row>
    <row r="19" spans="1:28" ht="16.5" thickBot="1" x14ac:dyDescent="0.3">
      <c r="A19" s="78" t="s">
        <v>102</v>
      </c>
      <c r="B19" s="78" t="s">
        <v>114</v>
      </c>
      <c r="C19" s="79">
        <v>18</v>
      </c>
      <c r="D19" s="85" t="s">
        <v>123</v>
      </c>
      <c r="E19" s="85" t="s">
        <v>123</v>
      </c>
      <c r="F19" s="87" t="s">
        <v>123</v>
      </c>
      <c r="G19" s="87" t="s">
        <v>123</v>
      </c>
      <c r="H19" s="87" t="s">
        <v>123</v>
      </c>
      <c r="I19" s="85" t="s">
        <v>123</v>
      </c>
      <c r="J19" s="85" t="s">
        <v>123</v>
      </c>
      <c r="K19" s="85" t="s">
        <v>123</v>
      </c>
      <c r="L19" s="85" t="s">
        <v>123</v>
      </c>
      <c r="M19" s="87" t="s">
        <v>123</v>
      </c>
      <c r="N19" s="87" t="s">
        <v>123</v>
      </c>
      <c r="O19" s="85" t="s">
        <v>123</v>
      </c>
      <c r="P19" s="85" t="s">
        <v>123</v>
      </c>
      <c r="Q19" s="87" t="s">
        <v>123</v>
      </c>
      <c r="R19" s="87" t="s">
        <v>123</v>
      </c>
      <c r="S19" s="85" t="s">
        <v>123</v>
      </c>
      <c r="T19" s="85" t="s">
        <v>123</v>
      </c>
      <c r="U19" s="80"/>
      <c r="V19" s="81"/>
      <c r="W19" s="81"/>
      <c r="X19" s="82"/>
      <c r="Y19" s="82"/>
      <c r="Z19" s="82"/>
      <c r="AA19" s="83"/>
      <c r="AB19" s="84">
        <v>0</v>
      </c>
    </row>
    <row r="20" spans="1:28" ht="16.5" thickBot="1" x14ac:dyDescent="0.3">
      <c r="A20" s="78" t="s">
        <v>115</v>
      </c>
      <c r="B20" s="78" t="s">
        <v>116</v>
      </c>
      <c r="C20" s="79">
        <v>19</v>
      </c>
      <c r="D20" s="85" t="s">
        <v>123</v>
      </c>
      <c r="E20" s="85" t="s">
        <v>123</v>
      </c>
      <c r="F20" s="87" t="s">
        <v>123</v>
      </c>
      <c r="G20" s="85" t="s">
        <v>123</v>
      </c>
      <c r="H20" s="87" t="s">
        <v>123</v>
      </c>
      <c r="I20" s="87" t="s">
        <v>123</v>
      </c>
      <c r="J20" s="85" t="s">
        <v>123</v>
      </c>
      <c r="K20" s="85" t="s">
        <v>123</v>
      </c>
      <c r="L20" s="85" t="s">
        <v>123</v>
      </c>
      <c r="M20" s="87" t="s">
        <v>123</v>
      </c>
      <c r="N20" s="85" t="s">
        <v>123</v>
      </c>
      <c r="O20" s="87" t="s">
        <v>123</v>
      </c>
      <c r="P20" s="85" t="s">
        <v>123</v>
      </c>
      <c r="Q20" s="85" t="s">
        <v>123</v>
      </c>
      <c r="R20" s="87">
        <v>1</v>
      </c>
      <c r="S20" s="85" t="s">
        <v>123</v>
      </c>
      <c r="T20" s="87" t="s">
        <v>123</v>
      </c>
      <c r="U20" s="85" t="s">
        <v>123</v>
      </c>
      <c r="V20" s="80"/>
      <c r="W20" s="81"/>
      <c r="X20" s="81"/>
      <c r="Y20" s="82"/>
      <c r="Z20" s="82"/>
      <c r="AA20" s="83"/>
      <c r="AB20" s="84">
        <v>1</v>
      </c>
    </row>
    <row r="21" spans="1:28" ht="16.5" thickBot="1" x14ac:dyDescent="0.3">
      <c r="A21" s="78" t="s">
        <v>117</v>
      </c>
      <c r="B21" s="78" t="s">
        <v>118</v>
      </c>
      <c r="C21" s="79">
        <v>20</v>
      </c>
      <c r="D21" s="85" t="s">
        <v>123</v>
      </c>
      <c r="E21" s="85" t="s">
        <v>123</v>
      </c>
      <c r="F21" s="85" t="s">
        <v>123</v>
      </c>
      <c r="G21" s="85" t="s">
        <v>123</v>
      </c>
      <c r="H21" s="85" t="s">
        <v>123</v>
      </c>
      <c r="I21" s="85" t="s">
        <v>123</v>
      </c>
      <c r="J21" s="85" t="s">
        <v>123</v>
      </c>
      <c r="K21" s="85" t="s">
        <v>123</v>
      </c>
      <c r="L21" s="85" t="s">
        <v>123</v>
      </c>
      <c r="M21" s="85" t="s">
        <v>123</v>
      </c>
      <c r="N21" s="85" t="s">
        <v>123</v>
      </c>
      <c r="O21" s="85" t="s">
        <v>123</v>
      </c>
      <c r="P21" s="85" t="s">
        <v>123</v>
      </c>
      <c r="Q21" s="85" t="s">
        <v>123</v>
      </c>
      <c r="R21" s="85" t="s">
        <v>123</v>
      </c>
      <c r="S21" s="85" t="s">
        <v>123</v>
      </c>
      <c r="T21" s="85" t="s">
        <v>123</v>
      </c>
      <c r="U21" s="85" t="s">
        <v>123</v>
      </c>
      <c r="V21" s="85" t="s">
        <v>123</v>
      </c>
      <c r="W21" s="80"/>
      <c r="X21" s="81"/>
      <c r="Y21" s="81"/>
      <c r="Z21" s="81"/>
      <c r="AA21" s="88"/>
      <c r="AB21" s="86">
        <v>0</v>
      </c>
    </row>
    <row r="22" spans="1:28" ht="16.5" thickBot="1" x14ac:dyDescent="0.3">
      <c r="A22" s="78" t="s">
        <v>119</v>
      </c>
      <c r="B22" s="78" t="s">
        <v>120</v>
      </c>
      <c r="C22" s="79">
        <v>21</v>
      </c>
      <c r="D22" s="89" t="s">
        <v>123</v>
      </c>
      <c r="E22" s="90">
        <v>1</v>
      </c>
      <c r="F22" s="90">
        <v>1</v>
      </c>
      <c r="G22" s="90" t="s">
        <v>123</v>
      </c>
      <c r="H22" s="89" t="s">
        <v>123</v>
      </c>
      <c r="I22" s="90" t="s">
        <v>123</v>
      </c>
      <c r="J22" s="90" t="s">
        <v>123</v>
      </c>
      <c r="K22" s="89" t="s">
        <v>123</v>
      </c>
      <c r="L22" s="89" t="s">
        <v>123</v>
      </c>
      <c r="M22" s="90" t="s">
        <v>123</v>
      </c>
      <c r="N22" s="90" t="s">
        <v>123</v>
      </c>
      <c r="O22" s="90" t="s">
        <v>123</v>
      </c>
      <c r="P22" s="89" t="s">
        <v>123</v>
      </c>
      <c r="Q22" s="89" t="s">
        <v>123</v>
      </c>
      <c r="R22" s="89" t="s">
        <v>123</v>
      </c>
      <c r="S22" s="90" t="s">
        <v>123</v>
      </c>
      <c r="T22" s="89" t="s">
        <v>123</v>
      </c>
      <c r="U22" s="89" t="s">
        <v>123</v>
      </c>
      <c r="V22" s="90" t="s">
        <v>123</v>
      </c>
      <c r="W22" s="90" t="s">
        <v>123</v>
      </c>
      <c r="X22" s="80"/>
      <c r="Y22" s="82"/>
      <c r="Z22" s="82"/>
      <c r="AA22" s="83"/>
      <c r="AB22" s="84">
        <v>2</v>
      </c>
    </row>
    <row r="23" spans="1:28" ht="16.5" thickBot="1" x14ac:dyDescent="0.3">
      <c r="A23" s="78" t="s">
        <v>121</v>
      </c>
      <c r="B23" s="78" t="s">
        <v>122</v>
      </c>
      <c r="C23" s="79">
        <v>22</v>
      </c>
      <c r="D23" s="89">
        <v>1</v>
      </c>
      <c r="E23" s="90" t="s">
        <v>123</v>
      </c>
      <c r="F23" s="89" t="s">
        <v>123</v>
      </c>
      <c r="G23" s="89" t="s">
        <v>123</v>
      </c>
      <c r="H23" s="90" t="s">
        <v>123</v>
      </c>
      <c r="I23" s="89" t="s">
        <v>123</v>
      </c>
      <c r="J23" s="90" t="s">
        <v>123</v>
      </c>
      <c r="K23" s="89" t="s">
        <v>123</v>
      </c>
      <c r="L23" s="89" t="s">
        <v>123</v>
      </c>
      <c r="M23" s="89" t="s">
        <v>123</v>
      </c>
      <c r="N23" s="89" t="s">
        <v>123</v>
      </c>
      <c r="O23" s="89" t="s">
        <v>123</v>
      </c>
      <c r="P23" s="89" t="s">
        <v>123</v>
      </c>
      <c r="Q23" s="89" t="s">
        <v>123</v>
      </c>
      <c r="R23" s="89" t="s">
        <v>123</v>
      </c>
      <c r="S23" s="89" t="s">
        <v>123</v>
      </c>
      <c r="T23" s="89" t="s">
        <v>123</v>
      </c>
      <c r="U23" s="89" t="s">
        <v>123</v>
      </c>
      <c r="V23" s="89" t="s">
        <v>123</v>
      </c>
      <c r="W23" s="90" t="s">
        <v>123</v>
      </c>
      <c r="X23" s="89" t="s">
        <v>123</v>
      </c>
      <c r="Y23" s="80"/>
      <c r="Z23" s="82"/>
      <c r="AA23" s="83"/>
      <c r="AB23" s="84">
        <v>1</v>
      </c>
    </row>
    <row r="24" spans="1:28" ht="16.5" thickBot="1" x14ac:dyDescent="0.3">
      <c r="A24" s="78"/>
      <c r="B24" s="78"/>
      <c r="C24" s="79"/>
      <c r="D24" s="91" t="s">
        <v>123</v>
      </c>
      <c r="E24" s="90" t="s">
        <v>123</v>
      </c>
      <c r="F24" s="91" t="s">
        <v>123</v>
      </c>
      <c r="G24" s="91" t="s">
        <v>123</v>
      </c>
      <c r="H24" s="91" t="s">
        <v>123</v>
      </c>
      <c r="I24" s="91" t="s">
        <v>123</v>
      </c>
      <c r="J24" s="92" t="s">
        <v>123</v>
      </c>
      <c r="K24" s="91" t="s">
        <v>123</v>
      </c>
      <c r="L24" s="92" t="s">
        <v>123</v>
      </c>
      <c r="M24" s="91" t="s">
        <v>123</v>
      </c>
      <c r="N24" s="91" t="s">
        <v>123</v>
      </c>
      <c r="O24" s="91" t="s">
        <v>123</v>
      </c>
      <c r="P24" s="91" t="s">
        <v>123</v>
      </c>
      <c r="Q24" s="91" t="s">
        <v>123</v>
      </c>
      <c r="R24" s="91" t="s">
        <v>123</v>
      </c>
      <c r="S24" s="92" t="s">
        <v>123</v>
      </c>
      <c r="T24" s="91" t="s">
        <v>123</v>
      </c>
      <c r="U24" s="91" t="s">
        <v>123</v>
      </c>
      <c r="V24" s="91" t="s">
        <v>123</v>
      </c>
      <c r="W24" s="92" t="s">
        <v>123</v>
      </c>
      <c r="X24" s="91" t="s">
        <v>123</v>
      </c>
      <c r="Y24" s="91" t="s">
        <v>123</v>
      </c>
      <c r="Z24" s="93"/>
      <c r="AA24" s="94"/>
      <c r="AB24" s="84">
        <v>0</v>
      </c>
    </row>
    <row r="25" spans="1:28" ht="16.5" thickBot="1" x14ac:dyDescent="0.3">
      <c r="A25" s="78"/>
      <c r="B25" s="78"/>
      <c r="C25" s="79"/>
      <c r="D25" s="91" t="s">
        <v>123</v>
      </c>
      <c r="E25" s="90" t="s">
        <v>123</v>
      </c>
      <c r="F25" s="91" t="s">
        <v>123</v>
      </c>
      <c r="G25" s="91" t="s">
        <v>123</v>
      </c>
      <c r="H25" s="91" t="s">
        <v>123</v>
      </c>
      <c r="I25" s="91" t="s">
        <v>123</v>
      </c>
      <c r="J25" s="92" t="s">
        <v>123</v>
      </c>
      <c r="K25" s="91" t="s">
        <v>123</v>
      </c>
      <c r="L25" s="91" t="s">
        <v>123</v>
      </c>
      <c r="M25" s="91" t="s">
        <v>123</v>
      </c>
      <c r="N25" s="91" t="s">
        <v>123</v>
      </c>
      <c r="O25" s="91" t="s">
        <v>123</v>
      </c>
      <c r="P25" s="91" t="s">
        <v>123</v>
      </c>
      <c r="Q25" s="91" t="s">
        <v>123</v>
      </c>
      <c r="R25" s="91" t="s">
        <v>123</v>
      </c>
      <c r="S25" s="91" t="s">
        <v>123</v>
      </c>
      <c r="T25" s="91" t="s">
        <v>123</v>
      </c>
      <c r="U25" s="91" t="s">
        <v>123</v>
      </c>
      <c r="V25" s="91" t="s">
        <v>123</v>
      </c>
      <c r="W25" s="92" t="s">
        <v>123</v>
      </c>
      <c r="X25" s="91" t="s">
        <v>123</v>
      </c>
      <c r="Y25" s="91" t="s">
        <v>123</v>
      </c>
      <c r="Z25" s="91" t="s">
        <v>123</v>
      </c>
      <c r="AA25" s="95"/>
      <c r="AB25" s="84">
        <v>0</v>
      </c>
    </row>
    <row r="26" spans="1:28" ht="15.75" x14ac:dyDescent="0.25">
      <c r="A26" s="21"/>
      <c r="B26" s="21"/>
      <c r="C26" s="96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8"/>
    </row>
    <row r="27" spans="1:28" ht="15.75" x14ac:dyDescent="0.25">
      <c r="A27" s="97"/>
      <c r="B27" s="97" t="s">
        <v>11</v>
      </c>
      <c r="C27" s="96"/>
      <c r="D27" s="99">
        <v>2</v>
      </c>
      <c r="E27" s="99">
        <v>2</v>
      </c>
      <c r="F27" s="99">
        <v>2</v>
      </c>
      <c r="G27" s="99">
        <v>1</v>
      </c>
      <c r="H27" s="99">
        <v>0</v>
      </c>
      <c r="I27" s="99">
        <v>0</v>
      </c>
      <c r="J27" s="99">
        <v>1</v>
      </c>
      <c r="K27" s="99">
        <v>0</v>
      </c>
      <c r="L27" s="99">
        <v>2</v>
      </c>
      <c r="M27" s="99">
        <v>2</v>
      </c>
      <c r="N27" s="99">
        <v>2</v>
      </c>
      <c r="O27" s="99">
        <v>2</v>
      </c>
      <c r="P27" s="99">
        <v>2</v>
      </c>
      <c r="Q27" s="99">
        <v>2</v>
      </c>
      <c r="R27" s="99">
        <v>2</v>
      </c>
      <c r="S27" s="99">
        <v>1</v>
      </c>
      <c r="T27" s="99">
        <v>1</v>
      </c>
      <c r="U27" s="99">
        <v>0</v>
      </c>
      <c r="V27" s="99">
        <v>1</v>
      </c>
      <c r="W27" s="99">
        <v>0</v>
      </c>
      <c r="X27" s="99">
        <v>2</v>
      </c>
      <c r="Y27" s="99">
        <v>1</v>
      </c>
      <c r="Z27" s="99">
        <v>0</v>
      </c>
      <c r="AA27" s="99">
        <v>0</v>
      </c>
      <c r="AB27" s="100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 en stand</vt:lpstr>
      <vt:lpstr>Rooster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2026-09-01T17:52:03Z</dcterms:created>
  <dcterms:modified xsi:type="dcterms:W3CDTF">2026-09-01T17:55:12Z</dcterms:modified>
</cp:coreProperties>
</file>